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24226"/>
  <mc:AlternateContent xmlns:mc="http://schemas.openxmlformats.org/markup-compatibility/2006">
    <mc:Choice Requires="x15">
      <x15ac:absPath xmlns:x15ac="http://schemas.microsoft.com/office/spreadsheetml/2010/11/ac" url="\\RMTSRV\Data\Datawp\Liberty Village BIA\CW\2022 - Financial Policies Manual\"/>
    </mc:Choice>
  </mc:AlternateContent>
  <xr:revisionPtr revIDLastSave="0" documentId="13_ncr:1_{BD2CD0D2-2A8D-48FD-94B7-B9D16F5239CA}" xr6:coauthVersionLast="36" xr6:coauthVersionMax="47" xr10:uidLastSave="{00000000-0000-0000-0000-000000000000}"/>
  <bookViews>
    <workbookView xWindow="16350" yWindow="-105" windowWidth="16665" windowHeight="8865" xr2:uid="{00000000-000D-0000-FFFF-FFFF00000000}"/>
  </bookViews>
  <sheets>
    <sheet name="Budget by GL account " sheetId="1" r:id="rId1"/>
    <sheet name="month 2023" sheetId="2" r:id="rId2"/>
    <sheet name="QB INC STM" sheetId="5" r:id="rId3"/>
    <sheet name="BAL SHEET" sheetId="3" r:id="rId4"/>
    <sheet name="QB BAL SHEET" sheetId="6" r:id="rId5"/>
    <sheet name="INVESTMENTS" sheetId="7" r:id="rId6"/>
    <sheet name="BANK RECONCILIATION" sheetId="4" r:id="rId7"/>
  </sheets>
  <externalReferences>
    <externalReference r:id="rId8"/>
  </externalReferences>
  <definedNames>
    <definedName name="_xlnm.Print_Area" localSheetId="3">'BAL SHEET'!$A$1:$E$63</definedName>
    <definedName name="_xlnm.Print_Area" localSheetId="5">INVESTMENTS!$A$1:$I$32</definedName>
    <definedName name="_xlnm.Print_Area" localSheetId="1">'month 2023'!$A$6:$G$157</definedName>
  </definedNames>
  <calcPr calcId="191029"/>
</workbook>
</file>

<file path=xl/calcChain.xml><?xml version="1.0" encoding="utf-8"?>
<calcChain xmlns="http://schemas.openxmlformats.org/spreadsheetml/2006/main">
  <c r="G142" i="2" l="1"/>
  <c r="E125" i="2"/>
  <c r="E105" i="2"/>
  <c r="E66" i="2"/>
  <c r="E48" i="2"/>
  <c r="C16" i="5"/>
  <c r="C52" i="1"/>
  <c r="C32" i="1"/>
  <c r="C20" i="1"/>
  <c r="C11" i="1"/>
  <c r="C6" i="1"/>
  <c r="F11" i="2" l="1"/>
  <c r="G11" i="2" s="1"/>
  <c r="B1" i="1" l="1"/>
  <c r="C4" i="7"/>
  <c r="C68" i="6"/>
  <c r="C70" i="6" s="1"/>
  <c r="C58" i="6"/>
  <c r="C57" i="6"/>
  <c r="C42" i="6"/>
  <c r="C39" i="6"/>
  <c r="C36" i="6"/>
  <c r="C33" i="6"/>
  <c r="C30" i="6"/>
  <c r="C27" i="6"/>
  <c r="C20" i="6"/>
  <c r="C14" i="6"/>
  <c r="E91" i="5"/>
  <c r="C91" i="5"/>
  <c r="E85" i="5"/>
  <c r="C85" i="5"/>
  <c r="E81" i="5"/>
  <c r="C81" i="5"/>
  <c r="E75" i="5"/>
  <c r="C75" i="5"/>
  <c r="E64" i="5"/>
  <c r="C64" i="5"/>
  <c r="E56" i="5"/>
  <c r="C37" i="5"/>
  <c r="E25" i="5"/>
  <c r="C25" i="5"/>
  <c r="E16" i="5"/>
  <c r="E10" i="5"/>
  <c r="E27" i="5" s="1"/>
  <c r="C10" i="5"/>
  <c r="C27" i="5" s="1"/>
  <c r="C98" i="2"/>
  <c r="C50" i="2"/>
  <c r="E80" i="2"/>
  <c r="D50" i="2"/>
  <c r="D51" i="2"/>
  <c r="D52" i="2"/>
  <c r="D53" i="2"/>
  <c r="D54" i="2"/>
  <c r="D55" i="2"/>
  <c r="D56" i="2"/>
  <c r="D57" i="2"/>
  <c r="D58" i="2"/>
  <c r="D59" i="2"/>
  <c r="D60" i="2"/>
  <c r="D61" i="2"/>
  <c r="D62" i="2"/>
  <c r="D63" i="2"/>
  <c r="D64" i="2"/>
  <c r="D65" i="2"/>
  <c r="D49" i="2"/>
  <c r="C51" i="2"/>
  <c r="C53" i="2"/>
  <c r="C54" i="2"/>
  <c r="C55" i="2"/>
  <c r="C56" i="2"/>
  <c r="C57" i="2"/>
  <c r="C58" i="2"/>
  <c r="C59" i="2"/>
  <c r="C60" i="2"/>
  <c r="C61" i="2"/>
  <c r="C62" i="2"/>
  <c r="C63" i="2"/>
  <c r="C64" i="2"/>
  <c r="C65" i="2"/>
  <c r="C49" i="2"/>
  <c r="C135" i="2"/>
  <c r="D135" i="2"/>
  <c r="C136" i="2"/>
  <c r="D136" i="2"/>
  <c r="D134" i="2"/>
  <c r="C134" i="2"/>
  <c r="D128" i="2"/>
  <c r="C128" i="2"/>
  <c r="D123" i="2"/>
  <c r="D124" i="2"/>
  <c r="D122" i="2"/>
  <c r="C124" i="2"/>
  <c r="C123" i="2"/>
  <c r="C122" i="2"/>
  <c r="D98" i="2"/>
  <c r="C99" i="2"/>
  <c r="D99" i="2"/>
  <c r="C100" i="2"/>
  <c r="D100" i="2"/>
  <c r="C101" i="2"/>
  <c r="D101" i="2"/>
  <c r="C102" i="2"/>
  <c r="D102" i="2"/>
  <c r="C103" i="2"/>
  <c r="D103" i="2"/>
  <c r="C104" i="2"/>
  <c r="D104" i="2"/>
  <c r="D97" i="2"/>
  <c r="C97" i="2"/>
  <c r="D76" i="2"/>
  <c r="D77" i="2"/>
  <c r="D78" i="2"/>
  <c r="D79" i="2"/>
  <c r="D75" i="2"/>
  <c r="C76" i="2"/>
  <c r="C77" i="2"/>
  <c r="C78" i="2"/>
  <c r="C79" i="2"/>
  <c r="C75" i="2"/>
  <c r="F75" i="2"/>
  <c r="G75" i="2" s="1"/>
  <c r="D35" i="3"/>
  <c r="C60" i="6" l="1"/>
  <c r="C72" i="6" s="1"/>
  <c r="C43" i="6"/>
  <c r="E93" i="5"/>
  <c r="E95" i="5" s="1"/>
  <c r="C22" i="6"/>
  <c r="C45" i="6" s="1"/>
  <c r="C56" i="5"/>
  <c r="C93" i="5" s="1"/>
  <c r="C95" i="5" s="1"/>
  <c r="D80" i="2"/>
  <c r="C80" i="2"/>
  <c r="C17" i="2"/>
  <c r="D17" i="2"/>
  <c r="F17" i="2"/>
  <c r="G17" i="2" s="1"/>
  <c r="C18" i="2"/>
  <c r="D18" i="2"/>
  <c r="F18" i="2"/>
  <c r="G18" i="2" s="1"/>
  <c r="A32" i="7"/>
  <c r="C52" i="2" l="1"/>
  <c r="D47" i="3"/>
  <c r="D46" i="3"/>
  <c r="F136" i="2"/>
  <c r="F135" i="2"/>
  <c r="F134" i="2"/>
  <c r="F52" i="2"/>
  <c r="F23" i="2"/>
  <c r="F24" i="2"/>
  <c r="F25" i="2"/>
  <c r="F26" i="2"/>
  <c r="F27" i="2"/>
  <c r="F22" i="2"/>
  <c r="F16" i="2"/>
  <c r="F12" i="2"/>
  <c r="C93" i="1"/>
  <c r="C87" i="1"/>
  <c r="F123" i="2"/>
  <c r="F124" i="2"/>
  <c r="B78" i="1"/>
  <c r="F122" i="2"/>
  <c r="F104" i="2"/>
  <c r="F103" i="2"/>
  <c r="F102" i="2"/>
  <c r="F101" i="2"/>
  <c r="F100" i="2"/>
  <c r="G100" i="2" s="1"/>
  <c r="F99" i="2"/>
  <c r="F98" i="2"/>
  <c r="F97" i="2"/>
  <c r="F79" i="2"/>
  <c r="F78" i="2"/>
  <c r="F77" i="2"/>
  <c r="F76" i="2"/>
  <c r="C54" i="1"/>
  <c r="F65" i="2"/>
  <c r="F64" i="2"/>
  <c r="F63" i="2"/>
  <c r="F62" i="2"/>
  <c r="F61" i="2"/>
  <c r="F60" i="2"/>
  <c r="F59" i="2"/>
  <c r="F58" i="2"/>
  <c r="F57" i="2"/>
  <c r="F56" i="2"/>
  <c r="F55" i="2"/>
  <c r="F54" i="2"/>
  <c r="F53" i="2"/>
  <c r="F51" i="2"/>
  <c r="F50" i="2"/>
  <c r="F49" i="2"/>
  <c r="F47" i="2"/>
  <c r="F46" i="2"/>
  <c r="F45" i="2"/>
  <c r="F44" i="2"/>
  <c r="F43" i="2"/>
  <c r="C25" i="1"/>
  <c r="F80" i="2" l="1"/>
  <c r="C22" i="1"/>
  <c r="F128" i="2"/>
  <c r="C62" i="1"/>
  <c r="C73" i="1"/>
  <c r="C83" i="1"/>
  <c r="C88" i="1" s="1"/>
  <c r="C95" i="1" l="1"/>
  <c r="C97" i="1" s="1"/>
  <c r="D55" i="3"/>
  <c r="D58" i="3"/>
  <c r="D54" i="3"/>
  <c r="D45" i="3"/>
  <c r="D44" i="3"/>
  <c r="D43" i="3"/>
  <c r="D20" i="3"/>
  <c r="C33" i="3"/>
  <c r="C32" i="3"/>
  <c r="C31" i="3"/>
  <c r="C30" i="3"/>
  <c r="C29" i="3"/>
  <c r="C28" i="3"/>
  <c r="C27" i="3"/>
  <c r="C26" i="3"/>
  <c r="C25" i="3"/>
  <c r="C24" i="3"/>
  <c r="C23" i="3"/>
  <c r="C22" i="3"/>
  <c r="G123" i="2" l="1"/>
  <c r="G124" i="2"/>
  <c r="D72" i="2" l="1"/>
  <c r="E72" i="2"/>
  <c r="F72" i="2"/>
  <c r="G72" i="2"/>
  <c r="C72" i="2"/>
  <c r="D71" i="2"/>
  <c r="E71" i="2"/>
  <c r="F71" i="2"/>
  <c r="G71" i="2"/>
  <c r="C71" i="2"/>
  <c r="O6" i="7" l="1"/>
  <c r="M6" i="7"/>
  <c r="M32" i="7" l="1"/>
  <c r="O32" i="7"/>
  <c r="L67" i="7"/>
  <c r="D16" i="3" l="1"/>
  <c r="A5" i="4"/>
  <c r="D49" i="4"/>
  <c r="G12" i="4" s="1"/>
  <c r="H16" i="4" s="1"/>
  <c r="D16" i="4"/>
  <c r="D12" i="4"/>
  <c r="H11" i="4"/>
  <c r="AB119" i="7"/>
  <c r="AA119" i="7"/>
  <c r="Z119" i="7"/>
  <c r="H79" i="7"/>
  <c r="A79" i="7"/>
  <c r="W76" i="7"/>
  <c r="A72" i="7"/>
  <c r="J63" i="7"/>
  <c r="I63" i="7"/>
  <c r="H63" i="7"/>
  <c r="G63" i="7"/>
  <c r="F63" i="7"/>
  <c r="K62" i="7"/>
  <c r="K61" i="7"/>
  <c r="K60" i="7"/>
  <c r="K59" i="7"/>
  <c r="K58" i="7"/>
  <c r="K57" i="7"/>
  <c r="K56" i="7"/>
  <c r="K55" i="7"/>
  <c r="K54" i="7"/>
  <c r="K53" i="7"/>
  <c r="K52" i="7"/>
  <c r="J46" i="7"/>
  <c r="I46" i="7"/>
  <c r="H46" i="7"/>
  <c r="G46" i="7"/>
  <c r="F46" i="7"/>
  <c r="K45" i="7"/>
  <c r="K44" i="7"/>
  <c r="K43" i="7"/>
  <c r="K42" i="7"/>
  <c r="K41" i="7"/>
  <c r="K40" i="7"/>
  <c r="K39" i="7"/>
  <c r="K38" i="7"/>
  <c r="K37" i="7"/>
  <c r="H17" i="4" l="1"/>
  <c r="K46" i="7"/>
  <c r="AD119" i="7"/>
  <c r="K63" i="7"/>
  <c r="G119" i="2"/>
  <c r="G120" i="2"/>
  <c r="G121" i="2"/>
  <c r="G137" i="2"/>
  <c r="G40" i="2"/>
  <c r="G39" i="2"/>
  <c r="F144" i="2"/>
  <c r="C18" i="3"/>
  <c r="C17" i="3"/>
  <c r="D15" i="3"/>
  <c r="C13" i="3"/>
  <c r="C12" i="3"/>
  <c r="C8" i="3"/>
  <c r="D7" i="4" s="1"/>
  <c r="D17" i="4" s="1"/>
  <c r="C7" i="3"/>
  <c r="D129" i="2"/>
  <c r="C129" i="2"/>
  <c r="G135" i="2"/>
  <c r="G136" i="2"/>
  <c r="G122" i="2"/>
  <c r="G101" i="2"/>
  <c r="G102" i="2"/>
  <c r="G104" i="2"/>
  <c r="G98" i="2"/>
  <c r="G99" i="2"/>
  <c r="G97" i="2"/>
  <c r="G77" i="2"/>
  <c r="G78" i="2"/>
  <c r="G79" i="2"/>
  <c r="F39" i="2"/>
  <c r="F40" i="2"/>
  <c r="E40" i="2"/>
  <c r="E39" i="2"/>
  <c r="G59" i="2"/>
  <c r="G60" i="2"/>
  <c r="G61" i="2"/>
  <c r="G62" i="2"/>
  <c r="G63" i="2"/>
  <c r="G64" i="2"/>
  <c r="G65" i="2"/>
  <c r="G58" i="2"/>
  <c r="G50" i="2"/>
  <c r="G51" i="2"/>
  <c r="G52" i="2"/>
  <c r="G53" i="2"/>
  <c r="G54" i="2"/>
  <c r="G55" i="2"/>
  <c r="G56" i="2"/>
  <c r="G57" i="2"/>
  <c r="G49" i="2"/>
  <c r="G44" i="2"/>
  <c r="G45" i="2"/>
  <c r="G46" i="2"/>
  <c r="G47" i="2"/>
  <c r="G43" i="2"/>
  <c r="D44" i="2"/>
  <c r="D45" i="2"/>
  <c r="D46" i="2"/>
  <c r="D47" i="2"/>
  <c r="D43" i="2"/>
  <c r="C44" i="2"/>
  <c r="C45" i="2"/>
  <c r="C46" i="2"/>
  <c r="C47" i="2"/>
  <c r="C43" i="2"/>
  <c r="C25" i="2"/>
  <c r="C26" i="2"/>
  <c r="C27" i="2"/>
  <c r="D23" i="2"/>
  <c r="D24" i="2"/>
  <c r="D25" i="2"/>
  <c r="D26" i="2"/>
  <c r="D27" i="2"/>
  <c r="D22" i="2"/>
  <c r="C23" i="2"/>
  <c r="C24" i="2"/>
  <c r="C22" i="2"/>
  <c r="D16" i="2"/>
  <c r="C16" i="2"/>
  <c r="C12" i="2"/>
  <c r="D12" i="2"/>
  <c r="D11" i="2"/>
  <c r="C11" i="2"/>
  <c r="G26" i="2"/>
  <c r="G27" i="2"/>
  <c r="G25" i="2"/>
  <c r="G24" i="2"/>
  <c r="G23" i="2"/>
  <c r="G22" i="2"/>
  <c r="G12" i="2"/>
  <c r="E138" i="2"/>
  <c r="E129" i="2"/>
  <c r="F120" i="2"/>
  <c r="E120" i="2"/>
  <c r="D120" i="2"/>
  <c r="C120" i="2"/>
  <c r="F119" i="2"/>
  <c r="E119" i="2"/>
  <c r="D119" i="2"/>
  <c r="C119" i="2"/>
  <c r="D40" i="2"/>
  <c r="D39" i="2"/>
  <c r="E28" i="2"/>
  <c r="E19" i="2"/>
  <c r="E13" i="2"/>
  <c r="I17" i="4" l="1"/>
  <c r="F129" i="2"/>
  <c r="G128" i="2"/>
  <c r="G129" i="2" s="1"/>
  <c r="E140" i="2"/>
  <c r="G134" i="2"/>
  <c r="G138" i="2" s="1"/>
  <c r="C13" i="2"/>
  <c r="G125" i="2"/>
  <c r="G48" i="2"/>
  <c r="G76" i="2"/>
  <c r="G80" i="2" s="1"/>
  <c r="F19" i="2"/>
  <c r="F125" i="2"/>
  <c r="D19" i="3"/>
  <c r="D105" i="2"/>
  <c r="C125" i="2"/>
  <c r="D13" i="2"/>
  <c r="C19" i="2"/>
  <c r="G103" i="2"/>
  <c r="G105" i="2" s="1"/>
  <c r="G13" i="2"/>
  <c r="G28" i="2"/>
  <c r="F13" i="2"/>
  <c r="C48" i="2"/>
  <c r="C66" i="2" s="1"/>
  <c r="F48" i="2"/>
  <c r="F66" i="2" s="1"/>
  <c r="D138" i="2"/>
  <c r="G16" i="2"/>
  <c r="G19" i="2" s="1"/>
  <c r="D48" i="2"/>
  <c r="D66" i="2" s="1"/>
  <c r="F138" i="2"/>
  <c r="D19" i="2"/>
  <c r="D28" i="2"/>
  <c r="C105" i="2"/>
  <c r="D56" i="3"/>
  <c r="D60" i="3" s="1"/>
  <c r="D34" i="3"/>
  <c r="D14" i="3"/>
  <c r="D50" i="3"/>
  <c r="D10" i="3"/>
  <c r="C138" i="2"/>
  <c r="D125" i="2"/>
  <c r="F105" i="2"/>
  <c r="C28" i="2"/>
  <c r="F28" i="2"/>
  <c r="E30" i="2"/>
  <c r="E142" i="2" l="1"/>
  <c r="B105" i="2"/>
  <c r="F140" i="2"/>
  <c r="D140" i="2"/>
  <c r="C140" i="2"/>
  <c r="F30" i="2"/>
  <c r="G66" i="2"/>
  <c r="G140" i="2" s="1"/>
  <c r="G30" i="2"/>
  <c r="D30" i="2"/>
  <c r="C30" i="2"/>
  <c r="D38" i="3"/>
  <c r="D62" i="3"/>
  <c r="B129" i="2"/>
  <c r="B66" i="2"/>
  <c r="B80" i="2"/>
  <c r="B138" i="2"/>
  <c r="B125" i="2"/>
  <c r="H105" i="2" l="1"/>
  <c r="F142" i="2"/>
  <c r="F146" i="2"/>
  <c r="H80" i="2"/>
  <c r="H138" i="2"/>
  <c r="H66" i="2"/>
  <c r="H129" i="2"/>
  <c r="H125" i="2"/>
  <c r="D142" i="2"/>
  <c r="C142" i="2"/>
  <c r="H142" i="2" l="1"/>
  <c r="F145" i="2"/>
  <c r="F147" i="2" s="1"/>
</calcChain>
</file>

<file path=xl/sharedStrings.xml><?xml version="1.0" encoding="utf-8"?>
<sst xmlns="http://schemas.openxmlformats.org/spreadsheetml/2006/main" count="501" uniqueCount="292">
  <si>
    <t>BIA Levy</t>
  </si>
  <si>
    <t>10% Levy Assessment Appeal</t>
  </si>
  <si>
    <t>Municipal Grants</t>
  </si>
  <si>
    <t>Provincial Grants</t>
  </si>
  <si>
    <t>Sponsorship Revenue</t>
  </si>
  <si>
    <t>Misc. Revenue</t>
  </si>
  <si>
    <t>Interest Revenue</t>
  </si>
  <si>
    <t>Appeal Provision Surplus</t>
  </si>
  <si>
    <t>Contribt'n Prior Yr. Accum. Surplus</t>
  </si>
  <si>
    <t>Use of Funds Reserved-Capital Proj.</t>
  </si>
  <si>
    <t>Wages &amp; Salaries</t>
  </si>
  <si>
    <t>EI Expense</t>
  </si>
  <si>
    <t>CPP Expense</t>
  </si>
  <si>
    <t>EHT/WSIB</t>
  </si>
  <si>
    <t>Employee Benefits</t>
  </si>
  <si>
    <t>Accounting</t>
  </si>
  <si>
    <t>Audit Fees</t>
  </si>
  <si>
    <t>Bank Charges</t>
  </si>
  <si>
    <t>Consultants</t>
  </si>
  <si>
    <t>Legal Fees</t>
  </si>
  <si>
    <t>Insurance</t>
  </si>
  <si>
    <t>D &amp; O Liability Insurance</t>
  </si>
  <si>
    <t>Meeting Expenses (Non AGM)</t>
  </si>
  <si>
    <t>TABIA Membership</t>
  </si>
  <si>
    <t>Office Equip. Mtce/Repairs</t>
  </si>
  <si>
    <t>Computers/Software,Mtce/Repairs</t>
  </si>
  <si>
    <t>Postage &amp; Courier</t>
  </si>
  <si>
    <t>Rent &amp; Storage</t>
  </si>
  <si>
    <t>Office Stationery &amp; Supplies</t>
  </si>
  <si>
    <t>Telephone/Cable/Internet</t>
  </si>
  <si>
    <t>Transportation &amp; travel</t>
  </si>
  <si>
    <t>Equipment</t>
  </si>
  <si>
    <t>Depreciation</t>
  </si>
  <si>
    <t>Safety &amp; Security</t>
  </si>
  <si>
    <t>Urban Planning Coordinator</t>
  </si>
  <si>
    <t>Repairs &amp; Maintenance</t>
  </si>
  <si>
    <t>Poles</t>
  </si>
  <si>
    <t>John St. Maintenance Reserve</t>
  </si>
  <si>
    <t>Project Management</t>
  </si>
  <si>
    <t>Annual General Meeting</t>
  </si>
  <si>
    <t>Communication Channels</t>
  </si>
  <si>
    <t>Community Partnerships</t>
  </si>
  <si>
    <t>Research/Planning/Development</t>
  </si>
  <si>
    <t>Communications Resources</t>
  </si>
  <si>
    <t>Branding &amp; Messaging</t>
  </si>
  <si>
    <t>John St. Cultural Corridor Comm.</t>
  </si>
  <si>
    <t>Master Plan</t>
  </si>
  <si>
    <t>Streetscape Improvements</t>
  </si>
  <si>
    <t>Assessment Appeal Reductions</t>
  </si>
  <si>
    <t>Appeal Provision Deficit</t>
  </si>
  <si>
    <t>Appeals Written Off/(Recovered)</t>
  </si>
  <si>
    <t>Approved City budget</t>
  </si>
  <si>
    <t/>
  </si>
  <si>
    <t xml:space="preserve"> </t>
  </si>
  <si>
    <t>ASSET</t>
  </si>
  <si>
    <t>Current Assets</t>
  </si>
  <si>
    <t>Petty Cash</t>
  </si>
  <si>
    <t>Scotia Bank</t>
  </si>
  <si>
    <t>Investments</t>
  </si>
  <si>
    <t>ScotiaMcLeod</t>
  </si>
  <si>
    <t>Scotia McLeod BNS Investment Saving</t>
  </si>
  <si>
    <t>Scotia McLeod- Cash account</t>
  </si>
  <si>
    <t>Nesbitt Burns</t>
  </si>
  <si>
    <t>Total Cash</t>
  </si>
  <si>
    <t>Accounts Receivable</t>
  </si>
  <si>
    <t>GWL Staff benefits Receivable</t>
  </si>
  <si>
    <t>Other Receivables</t>
  </si>
  <si>
    <t>City of Toronto - Levies</t>
  </si>
  <si>
    <t>Provision - Assessment Appeals</t>
  </si>
  <si>
    <t>Net City Levy Receivable</t>
  </si>
  <si>
    <t>Total Current Assets</t>
  </si>
  <si>
    <t>Capital Assets</t>
  </si>
  <si>
    <t>Leasehold Improvements</t>
  </si>
  <si>
    <t>Accum. Depr'n-Leaseholds</t>
  </si>
  <si>
    <t>Net Leasehold Improvements</t>
  </si>
  <si>
    <t>Office Equipment</t>
  </si>
  <si>
    <t>Accum. Depr'n - Office Equipment</t>
  </si>
  <si>
    <t>Net - Office Equipment</t>
  </si>
  <si>
    <t>Office Furniture</t>
  </si>
  <si>
    <t>Accum. Depr'n - Office Furniture</t>
  </si>
  <si>
    <t>Net Office Furniture</t>
  </si>
  <si>
    <t>Computer Equipment</t>
  </si>
  <si>
    <t>Accum. Depr'n - Computer Equipment</t>
  </si>
  <si>
    <t>Net Computer Equipment</t>
  </si>
  <si>
    <t>Streetscape Fixtures</t>
  </si>
  <si>
    <t>Accum. Depr'n - Streetscape Fixture</t>
  </si>
  <si>
    <t>Net - Streetscape Fixtures</t>
  </si>
  <si>
    <t>Streetscape Furniture</t>
  </si>
  <si>
    <t>Accum Depr'n- Streetscape Furniture</t>
  </si>
  <si>
    <t>Net Streetscape Furniture</t>
  </si>
  <si>
    <t>Total Capital  Assets</t>
  </si>
  <si>
    <t>TOTAL ASSET</t>
  </si>
  <si>
    <t>LIABILITY</t>
  </si>
  <si>
    <t>Current Liabilities</t>
  </si>
  <si>
    <t>Accounts Payable</t>
  </si>
  <si>
    <t>ScotiaVisa Payable</t>
  </si>
  <si>
    <t>Other Liabilities</t>
  </si>
  <si>
    <t>GST Paid on Purchases</t>
  </si>
  <si>
    <t>HST Paid on Purchases</t>
  </si>
  <si>
    <t>GST Owing (Refund)</t>
  </si>
  <si>
    <t>Total Current liabilities</t>
  </si>
  <si>
    <t>TOTAL LIABILITY</t>
  </si>
  <si>
    <t>EQUITY</t>
  </si>
  <si>
    <t>Surplus</t>
  </si>
  <si>
    <t>Accumulated Surplus - Previous Year</t>
  </si>
  <si>
    <t>Restricted Surplus (Capital Assets)</t>
  </si>
  <si>
    <t>Current Earnings</t>
  </si>
  <si>
    <t>Total Retained Earnings</t>
  </si>
  <si>
    <t>TOTAL EQUITY</t>
  </si>
  <si>
    <t>LIABILITIES AND EQUITY</t>
  </si>
  <si>
    <t>Comparative Income Statement</t>
  </si>
  <si>
    <t>REVENUE</t>
  </si>
  <si>
    <t>Revenue</t>
  </si>
  <si>
    <t>Total BIA Levy</t>
  </si>
  <si>
    <t>Grants</t>
  </si>
  <si>
    <t>Total Grants</t>
  </si>
  <si>
    <t>Other Revenue</t>
  </si>
  <si>
    <t>Total Other Revenue</t>
  </si>
  <si>
    <t>TOTAL REVENUE</t>
  </si>
  <si>
    <t>EXPENSE</t>
  </si>
  <si>
    <t>Payroll Expenses</t>
  </si>
  <si>
    <t>Total Payroll Costs</t>
  </si>
  <si>
    <t>Total Administration</t>
  </si>
  <si>
    <t>Total Security &amp; Maintenance</t>
  </si>
  <si>
    <t>Communications</t>
  </si>
  <si>
    <t>Total Communications</t>
  </si>
  <si>
    <t>Capital - Non-Cost Share</t>
  </si>
  <si>
    <t>Wayfinding</t>
  </si>
  <si>
    <t>Total Non-Cost Share</t>
  </si>
  <si>
    <t>Capital  - Cost Share</t>
  </si>
  <si>
    <t>Total Capital (Cost Share)</t>
  </si>
  <si>
    <t>Appeal Provision</t>
  </si>
  <si>
    <t>Total Appeal Provisions</t>
  </si>
  <si>
    <t>TOTAL EXPENSE</t>
  </si>
  <si>
    <t>NET INCOME</t>
  </si>
  <si>
    <t>Category</t>
  </si>
  <si>
    <t xml:space="preserve">CURRENT </t>
  </si>
  <si>
    <t>ANNUAL</t>
  </si>
  <si>
    <t>PROJECTIONS</t>
  </si>
  <si>
    <t>%/budget</t>
  </si>
  <si>
    <t>MONTH</t>
  </si>
  <si>
    <t>BUDGET</t>
  </si>
  <si>
    <t>$</t>
  </si>
  <si>
    <t>WSIB/EHT</t>
  </si>
  <si>
    <t>Computer/Software/Mtce/Repairs</t>
  </si>
  <si>
    <t>Telephone</t>
  </si>
  <si>
    <t>Security &amp; Maintenance</t>
  </si>
  <si>
    <t>Communications, Advertising, Marketing, Promotion</t>
  </si>
  <si>
    <t>Capital (Cost Share)</t>
  </si>
  <si>
    <t xml:space="preserve">  </t>
  </si>
  <si>
    <t>Appeal Provision &amp; Other</t>
  </si>
  <si>
    <t>NET SURPLUS/(LOSS) FOR PERIOD</t>
  </si>
  <si>
    <t>Balance Sheet  As at:</t>
  </si>
  <si>
    <t>ASSETS</t>
  </si>
  <si>
    <t xml:space="preserve">Tangerine </t>
  </si>
  <si>
    <t>Total Investments</t>
  </si>
  <si>
    <t>Receivables</t>
  </si>
  <si>
    <t>City of Toronto - Special Charges</t>
  </si>
  <si>
    <t>HST Receivable</t>
  </si>
  <si>
    <t>Capital Assets:</t>
  </si>
  <si>
    <t>Leaseholds</t>
  </si>
  <si>
    <t>Accum. Depr'n Leaseholds</t>
  </si>
  <si>
    <t>Accum. Depr'n Office Equipment</t>
  </si>
  <si>
    <t>Accum. Depr'n Office Furniture</t>
  </si>
  <si>
    <t>Accum. Depr'n Computer Equipment</t>
  </si>
  <si>
    <t>Accum Depr'n Streetscape Fixtures</t>
  </si>
  <si>
    <t>Accum Depr'n Streetscape Furniture</t>
  </si>
  <si>
    <t>Net Capital Assets</t>
  </si>
  <si>
    <t>TOTAL ASSETS</t>
  </si>
  <si>
    <t>LIABILITIES</t>
  </si>
  <si>
    <t>Scotia Visa Payable</t>
  </si>
  <si>
    <t>Payables - City of Toronto</t>
  </si>
  <si>
    <t>TOTAL LIABILITIES</t>
  </si>
  <si>
    <t>Current year - Surplus/(Deficit)</t>
  </si>
  <si>
    <t>Total Unrestricted Surplus</t>
  </si>
  <si>
    <t>VARIANCE</t>
  </si>
  <si>
    <t>PROJECTIONS VS BUDGET</t>
  </si>
  <si>
    <t>TORONTO ENTERTAINMENT DISTRICT BIA</t>
  </si>
  <si>
    <t>B</t>
  </si>
  <si>
    <t>Amount</t>
  </si>
  <si>
    <t xml:space="preserve">Bought </t>
  </si>
  <si>
    <t>Maturity</t>
  </si>
  <si>
    <t># of days</t>
  </si>
  <si>
    <t>Rate</t>
  </si>
  <si>
    <t># days to Dec31/12</t>
  </si>
  <si>
    <t>Accrued interest</t>
  </si>
  <si>
    <t>Investment Type</t>
  </si>
  <si>
    <t>SCOTIA McLEOD</t>
  </si>
  <si>
    <t>3 yr</t>
  </si>
  <si>
    <t>2 yr</t>
  </si>
  <si>
    <t>B2B Bank - GIC</t>
  </si>
  <si>
    <t>ICICI Bank - GIC</t>
  </si>
  <si>
    <t>Home Trust GIC</t>
  </si>
  <si>
    <t>Concentra Financial - GIC</t>
  </si>
  <si>
    <t>2014 accrual balance</t>
  </si>
  <si>
    <t>GL</t>
  </si>
  <si>
    <t>GIC Risk July 24, 2012</t>
  </si>
  <si>
    <t>MQ</t>
  </si>
  <si>
    <t>MQ - 3 yr</t>
  </si>
  <si>
    <t>NB</t>
  </si>
  <si>
    <t>Bank of Nova Scotia GIC</t>
  </si>
  <si>
    <t>Dundee Bank of Canada - GIC</t>
  </si>
  <si>
    <t xml:space="preserve">sold to Scotia Bank - backed by agreement </t>
  </si>
  <si>
    <t>Home Trust Company - GIC</t>
  </si>
  <si>
    <t>Equitable Trust - GIC</t>
  </si>
  <si>
    <t>AGF Trust - GIC</t>
  </si>
  <si>
    <t>TD Mortgage -GIC</t>
  </si>
  <si>
    <t>HSBC Bank of Canada - GIC</t>
  </si>
  <si>
    <t>Canadian Western Bank - GIC</t>
  </si>
  <si>
    <t>BMO - GIC</t>
  </si>
  <si>
    <t>GIC Risk Aug 21, 2012</t>
  </si>
  <si>
    <t>TD Bank - GIC</t>
  </si>
  <si>
    <t>Manulife Bank</t>
  </si>
  <si>
    <t>BMO - GIC = collateral hold for credit card</t>
  </si>
  <si>
    <t>NESBITT BURNS INVESTMENTS</t>
  </si>
  <si>
    <t>cash account</t>
  </si>
  <si>
    <t>sue recorded this aug  for projections</t>
  </si>
  <si>
    <t>2015 accrual</t>
  </si>
  <si>
    <t>2014 accrual</t>
  </si>
  <si>
    <t>B2B Bank - compunded GIC</t>
  </si>
  <si>
    <t>Laurentian Bank GIC</t>
  </si>
  <si>
    <t>Zag Bank - GIC</t>
  </si>
  <si>
    <t>2 yr - 2 days</t>
  </si>
  <si>
    <t>Bank Reconciliation</t>
  </si>
  <si>
    <t xml:space="preserve">BALANCE PER ACCOUNT </t>
  </si>
  <si>
    <t>BALANCE PER BANK STATEMENT</t>
  </si>
  <si>
    <t>ADD DEBITS</t>
  </si>
  <si>
    <t>ADD O/S DEPOSITS</t>
  </si>
  <si>
    <t>LESS CREDITS</t>
  </si>
  <si>
    <t>LESS O/S CHEQUES</t>
  </si>
  <si>
    <t>BALANCE PER G/L</t>
  </si>
  <si>
    <t>LIST OF O/S CHEQUES</t>
  </si>
  <si>
    <t>CHQ #</t>
  </si>
  <si>
    <t>AMT</t>
  </si>
  <si>
    <t>c</t>
  </si>
  <si>
    <t>c - cleared</t>
  </si>
  <si>
    <t xml:space="preserve">sm </t>
  </si>
  <si>
    <t>sm</t>
  </si>
  <si>
    <t>Current GIC's</t>
  </si>
  <si>
    <t>PROJECTED APPEAL PROVISION HAS BEEN PROVIDED BY CITY</t>
  </si>
  <si>
    <t>Variance Notes:</t>
  </si>
  <si>
    <t>Safety &amp; Security - moved this category to Communications - Community Partnerships,; better suited to</t>
  </si>
  <si>
    <t xml:space="preserve">  this category.</t>
  </si>
  <si>
    <t>Consultants - moved this category to Communications - Research/Planning/Development; better suited to</t>
  </si>
  <si>
    <t>Interest Revenue - projection based on current interest rates and GICs on hand</t>
  </si>
  <si>
    <t>Research/Planning/Development: Consultants - was reallocated as it is better suited to</t>
  </si>
  <si>
    <t>Communications - Community Partnerships: Safety &amp; Security was reallocated as it is better suited to</t>
  </si>
  <si>
    <t>Administration</t>
  </si>
  <si>
    <t>Assessment Appeal Reductions - based on figures supplied by the City for the 2019 budget submission</t>
  </si>
  <si>
    <t>4 yr</t>
  </si>
  <si>
    <t>street graffiti additional pole cleaning</t>
  </si>
  <si>
    <t>LESS SURPLUS/(DEFICIT) FROM CITY BUDGET APPEALS</t>
  </si>
  <si>
    <t>actuals</t>
  </si>
  <si>
    <t>YTD</t>
  </si>
  <si>
    <t>Other Receivables - Interest</t>
  </si>
  <si>
    <t>Streetscape -Cafe TO Beautification</t>
  </si>
  <si>
    <t>Streetscape Café TO Beautification</t>
  </si>
  <si>
    <t>Restricted Surplus (Capital Assets @ Dec 2020)</t>
  </si>
  <si>
    <t>2022</t>
  </si>
  <si>
    <t>Conferences &amp; Seminars-use gl5210</t>
  </si>
  <si>
    <t>Memberships-use gl5210</t>
  </si>
  <si>
    <t>Streetscape - Other ArtWalk</t>
  </si>
  <si>
    <t>Policy/Advocacy</t>
  </si>
  <si>
    <t>NET INCOME/DEFICIT</t>
  </si>
  <si>
    <t>Payables City of Toronto</t>
  </si>
  <si>
    <t>Deferred Income</t>
  </si>
  <si>
    <t xml:space="preserve">Prepaid Expenses </t>
  </si>
  <si>
    <t>Rent &amp; Storage/Meetings</t>
  </si>
  <si>
    <t>Federal Grant</t>
  </si>
  <si>
    <t>Federal Grants</t>
  </si>
  <si>
    <t>Actual Dec 01, 2022 to Dec 31, 2022</t>
  </si>
  <si>
    <t>Actual Jan 01, 2022 to Dec 31, 2022</t>
  </si>
  <si>
    <t>days in 2022</t>
  </si>
  <si>
    <t>accrual dec31/22</t>
  </si>
  <si>
    <t>Balance Sheet As at dec 31, 2022</t>
  </si>
  <si>
    <t>NAME</t>
  </si>
  <si>
    <t>INVESTMENTS</t>
  </si>
  <si>
    <t>BIA NAME</t>
  </si>
  <si>
    <t>Maintenance Reserve</t>
  </si>
  <si>
    <t xml:space="preserve">Streetscape - Other </t>
  </si>
  <si>
    <t>Streetscape Other</t>
  </si>
  <si>
    <t xml:space="preserve">Deferred Income </t>
  </si>
  <si>
    <t xml:space="preserve">Prepaid </t>
  </si>
  <si>
    <t>GL Account #</t>
  </si>
  <si>
    <t>THIS SHOULD BE GENERATED FROM ACCOUNTING SOFTWARE</t>
  </si>
  <si>
    <t>[BANK NAME] - GIC</t>
  </si>
  <si>
    <t>Bank Name and Account #</t>
  </si>
  <si>
    <t>- are required to be input manually. At the beginning of the year, these amounts should be the same as the budget. As the year unfolds, the projections should be revised where necessary if actual amounts are expected to deviate from budget</t>
  </si>
  <si>
    <t>Note: all other columns on this worksheet either come from another tab in this workbook, or are formula calculations.</t>
  </si>
  <si>
    <t>ACCUMULATED UNRESTRICTED SURPLUS PRIOR YEAR (2022)</t>
  </si>
  <si>
    <t>PROJECTED 2023 SURPLUS/(LOSS)</t>
  </si>
  <si>
    <t>PROJECTED UNRESTRICTED SURPLUS TO DEC 31,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</si>
</sst>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0.00\ ;\-#,##0.00"/>
    <numFmt numFmtId="165" formatCode="[$-409]mmmm\ d\,\ yyyy;@"/>
    <numFmt numFmtId="166" formatCode="#,##0.00\ ;\(#,##0.00\)"/>
    <numFmt numFmtId="167" formatCode="#,##0.0000"/>
    <numFmt numFmtId="168" formatCode="#,##0.00_ ;\-#,##0.00\ "/>
  </numFmts>
  <fonts count="26" x14ac:knownFonts="1">
    <font>
      <sz val="11"/>
      <color theme="1"/>
      <name val="Calibri"/>
      <family val="2"/>
      <scheme val="minor"/>
    </font>
    <font>
      <sz val="8"/>
      <color rgb="FF000000"/>
      <name val="Arial"/>
      <family val="2"/>
    </font>
    <font>
      <sz val="11"/>
      <color theme="1"/>
      <name val="Calibri"/>
      <family val="2"/>
      <scheme val="minor"/>
    </font>
    <font>
      <b/>
      <sz val="8"/>
      <color rgb="FF000000"/>
      <name val="Arial"/>
      <family val="2"/>
    </font>
    <font>
      <sz val="12"/>
      <name val="Arial"/>
      <family val="2"/>
    </font>
    <font>
      <b/>
      <sz val="8"/>
      <name val="Arial"/>
      <family val="2"/>
    </font>
    <font>
      <b/>
      <sz val="12"/>
      <name val="Arial"/>
      <family val="2"/>
    </font>
    <font>
      <i/>
      <sz val="12"/>
      <name val="Arial"/>
      <family val="2"/>
    </font>
    <font>
      <sz val="12"/>
      <color rgb="FF000000"/>
      <name val="Arial"/>
      <family val="2"/>
    </font>
    <font>
      <i/>
      <sz val="12"/>
      <color rgb="FF000000"/>
      <name val="Arial"/>
      <family val="2"/>
    </font>
    <font>
      <sz val="12"/>
      <color theme="1"/>
      <name val="Arial"/>
      <family val="2"/>
    </font>
    <font>
      <b/>
      <sz val="11"/>
      <name val="Arial"/>
      <family val="2"/>
    </font>
    <font>
      <b/>
      <sz val="10"/>
      <name val="Arial"/>
      <family val="2"/>
    </font>
    <font>
      <sz val="10"/>
      <name val="Arial"/>
      <family val="2"/>
    </font>
    <font>
      <b/>
      <sz val="12"/>
      <color theme="1"/>
      <name val="Arial"/>
      <family val="2"/>
    </font>
    <font>
      <sz val="11"/>
      <color theme="1"/>
      <name val="Arial"/>
      <family val="2"/>
    </font>
    <font>
      <sz val="12"/>
      <color theme="1"/>
      <name val="Calibri"/>
      <family val="2"/>
      <scheme val="minor"/>
    </font>
    <font>
      <b/>
      <sz val="8"/>
      <color theme="1"/>
      <name val="Arial"/>
      <family val="2"/>
    </font>
    <font>
      <sz val="11"/>
      <color rgb="FFFF0000"/>
      <name val="Calibri"/>
      <family val="2"/>
      <scheme val="minor"/>
    </font>
    <font>
      <b/>
      <sz val="11"/>
      <color theme="1"/>
      <name val="Calibri"/>
      <family val="2"/>
      <scheme val="minor"/>
    </font>
    <font>
      <sz val="11"/>
      <name val="Calibri"/>
      <family val="2"/>
      <scheme val="minor"/>
    </font>
    <font>
      <b/>
      <i/>
      <sz val="12"/>
      <name val="Arial"/>
      <family val="2"/>
    </font>
    <font>
      <sz val="10"/>
      <color theme="1"/>
      <name val="Arial"/>
      <family val="2"/>
    </font>
    <font>
      <b/>
      <sz val="10"/>
      <color rgb="FF000000"/>
      <name val="Arial"/>
      <family val="2"/>
    </font>
    <font>
      <sz val="10"/>
      <color rgb="FF000000"/>
      <name val="Arial"/>
      <family val="2"/>
    </font>
    <font>
      <sz val="8"/>
      <name val="Calibri"/>
      <family val="2"/>
      <scheme val="minor"/>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double">
        <color indexed="64"/>
      </bottom>
      <diagonal/>
    </border>
    <border>
      <left/>
      <right/>
      <top style="thin">
        <color auto="1"/>
      </top>
      <bottom style="thin">
        <color auto="1"/>
      </bottom>
      <diagonal/>
    </border>
    <border>
      <left/>
      <right/>
      <top style="thin">
        <color auto="1"/>
      </top>
      <bottom style="double">
        <color auto="1"/>
      </bottom>
      <diagonal/>
    </border>
    <border>
      <left/>
      <right/>
      <top/>
      <bottom style="thin">
        <color indexed="64"/>
      </bottom>
      <diagonal/>
    </border>
    <border>
      <left/>
      <right/>
      <top style="thin">
        <color indexed="64"/>
      </top>
      <bottom/>
      <diagonal/>
    </border>
    <border>
      <left/>
      <right/>
      <top style="double">
        <color indexed="64"/>
      </top>
      <bottom/>
      <diagonal/>
    </border>
    <border>
      <left style="thin">
        <color indexed="64"/>
      </left>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123">
    <xf numFmtId="0" fontId="0" fillId="0" borderId="0" xfId="0"/>
    <xf numFmtId="0" fontId="0" fillId="0" borderId="0" xfId="0" applyAlignment="1">
      <alignment wrapText="1"/>
    </xf>
    <xf numFmtId="0" fontId="1" fillId="0" borderId="0" xfId="0" quotePrefix="1" applyFont="1" applyAlignment="1">
      <alignment horizontal="left"/>
    </xf>
    <xf numFmtId="3" fontId="0" fillId="0" borderId="0" xfId="0" applyNumberFormat="1"/>
    <xf numFmtId="0" fontId="3" fillId="0" borderId="0" xfId="0" quotePrefix="1" applyFont="1" applyAlignment="1">
      <alignment horizontal="left"/>
    </xf>
    <xf numFmtId="164" fontId="1" fillId="0" borderId="0" xfId="0" applyNumberFormat="1" applyFont="1" applyAlignment="1">
      <alignment horizontal="right"/>
    </xf>
    <xf numFmtId="164" fontId="1" fillId="0" borderId="4" xfId="0" applyNumberFormat="1" applyFont="1" applyBorder="1" applyAlignment="1">
      <alignment horizontal="right"/>
    </xf>
    <xf numFmtId="164" fontId="1" fillId="0" borderId="2" xfId="0" applyNumberFormat="1" applyFont="1" applyBorder="1" applyAlignment="1">
      <alignment horizontal="right"/>
    </xf>
    <xf numFmtId="164" fontId="1" fillId="0" borderId="1" xfId="0" applyNumberFormat="1" applyFont="1" applyBorder="1" applyAlignment="1">
      <alignment horizontal="right"/>
    </xf>
    <xf numFmtId="0" fontId="4" fillId="0" borderId="0" xfId="0" applyFont="1"/>
    <xf numFmtId="0" fontId="5" fillId="0" borderId="0" xfId="0" applyFont="1" applyAlignment="1">
      <alignment horizontal="center"/>
    </xf>
    <xf numFmtId="0" fontId="6" fillId="0" borderId="0" xfId="0" applyFont="1" applyAlignment="1">
      <alignment horizontal="center"/>
    </xf>
    <xf numFmtId="0" fontId="6" fillId="0" borderId="0" xfId="0" quotePrefix="1" applyFont="1" applyAlignment="1">
      <alignment horizontal="center"/>
    </xf>
    <xf numFmtId="0" fontId="4" fillId="0" borderId="0" xfId="0" quotePrefix="1" applyFont="1" applyAlignment="1">
      <alignment horizontal="left"/>
    </xf>
    <xf numFmtId="0" fontId="4" fillId="0" borderId="0" xfId="0" quotePrefix="1" applyFont="1" applyAlignment="1">
      <alignment horizontal="right"/>
    </xf>
    <xf numFmtId="3" fontId="4" fillId="0" borderId="0" xfId="0" applyNumberFormat="1" applyFont="1" applyAlignment="1">
      <alignment horizontal="right"/>
    </xf>
    <xf numFmtId="0" fontId="4" fillId="0" borderId="0" xfId="0" quotePrefix="1" applyFont="1" applyAlignment="1">
      <alignment horizontal="left" indent="1"/>
    </xf>
    <xf numFmtId="0" fontId="4" fillId="0" borderId="0" xfId="0" applyFont="1" applyAlignment="1">
      <alignment horizontal="right"/>
    </xf>
    <xf numFmtId="0" fontId="4" fillId="0" borderId="0" xfId="0" quotePrefix="1" applyFont="1" applyAlignment="1">
      <alignment horizontal="right" indent="1"/>
    </xf>
    <xf numFmtId="0" fontId="7" fillId="0" borderId="0" xfId="0" quotePrefix="1" applyFont="1" applyAlignment="1">
      <alignment horizontal="left"/>
    </xf>
    <xf numFmtId="3" fontId="4" fillId="0" borderId="5" xfId="0" applyNumberFormat="1" applyFont="1" applyBorder="1" applyAlignment="1">
      <alignment horizontal="right"/>
    </xf>
    <xf numFmtId="0" fontId="6" fillId="0" borderId="0" xfId="0" quotePrefix="1" applyFont="1" applyAlignment="1">
      <alignment horizontal="left"/>
    </xf>
    <xf numFmtId="0" fontId="4" fillId="0" borderId="0" xfId="0" applyFont="1" applyAlignment="1">
      <alignment horizontal="left" indent="1"/>
    </xf>
    <xf numFmtId="3" fontId="4" fillId="0" borderId="5" xfId="0" applyNumberFormat="1" applyFont="1" applyBorder="1"/>
    <xf numFmtId="3" fontId="4" fillId="0" borderId="0" xfId="0" applyNumberFormat="1" applyFont="1"/>
    <xf numFmtId="0" fontId="4" fillId="0" borderId="0" xfId="0" quotePrefix="1" applyFont="1"/>
    <xf numFmtId="9" fontId="4" fillId="0" borderId="0" xfId="0" quotePrefix="1" applyNumberFormat="1" applyFont="1" applyAlignment="1">
      <alignment horizontal="right"/>
    </xf>
    <xf numFmtId="9" fontId="4" fillId="0" borderId="5" xfId="0" applyNumberFormat="1" applyFont="1" applyBorder="1"/>
    <xf numFmtId="3" fontId="6" fillId="0" borderId="0" xfId="0" applyNumberFormat="1" applyFont="1" applyAlignment="1">
      <alignment horizontal="center"/>
    </xf>
    <xf numFmtId="1" fontId="6" fillId="0" borderId="0" xfId="0" applyNumberFormat="1" applyFont="1" applyAlignment="1">
      <alignment horizontal="center"/>
    </xf>
    <xf numFmtId="0" fontId="6" fillId="0" borderId="0" xfId="0" applyFont="1" applyAlignment="1">
      <alignment horizontal="left"/>
    </xf>
    <xf numFmtId="0" fontId="8" fillId="0" borderId="0" xfId="0" quotePrefix="1" applyFont="1" applyAlignment="1">
      <alignment horizontal="left" indent="1"/>
    </xf>
    <xf numFmtId="0" fontId="9" fillId="0" borderId="0" xfId="0" quotePrefix="1" applyFont="1" applyAlignment="1">
      <alignment horizontal="left"/>
    </xf>
    <xf numFmtId="9" fontId="4" fillId="0" borderId="0" xfId="0" applyNumberFormat="1" applyFont="1" applyAlignment="1">
      <alignment horizontal="right"/>
    </xf>
    <xf numFmtId="3" fontId="4" fillId="0" borderId="2" xfId="0" applyNumberFormat="1" applyFont="1" applyBorder="1"/>
    <xf numFmtId="0" fontId="4" fillId="0" borderId="0" xfId="0" applyFont="1" applyAlignment="1">
      <alignment horizontal="left"/>
    </xf>
    <xf numFmtId="3" fontId="4" fillId="0" borderId="6" xfId="0" applyNumberFormat="1" applyFont="1" applyBorder="1" applyAlignment="1">
      <alignment horizontal="right"/>
    </xf>
    <xf numFmtId="3" fontId="4" fillId="0" borderId="3" xfId="0" applyNumberFormat="1" applyFont="1" applyBorder="1" applyAlignment="1">
      <alignment horizontal="right"/>
    </xf>
    <xf numFmtId="3" fontId="10" fillId="0" borderId="0" xfId="0" applyNumberFormat="1" applyFont="1"/>
    <xf numFmtId="0" fontId="12" fillId="0" borderId="0" xfId="0" quotePrefix="1" applyFont="1" applyAlignment="1">
      <alignment horizontal="left"/>
    </xf>
    <xf numFmtId="0" fontId="12" fillId="0" borderId="0" xfId="0" quotePrefix="1" applyFont="1"/>
    <xf numFmtId="4" fontId="0" fillId="0" borderId="0" xfId="0" applyNumberFormat="1"/>
    <xf numFmtId="0" fontId="0" fillId="0" borderId="0" xfId="0" quotePrefix="1" applyAlignment="1">
      <alignment horizontal="left"/>
    </xf>
    <xf numFmtId="0" fontId="0" fillId="0" borderId="0" xfId="0" quotePrefix="1" applyAlignment="1">
      <alignment horizontal="left" indent="1"/>
    </xf>
    <xf numFmtId="4" fontId="0" fillId="0" borderId="0" xfId="1" applyNumberFormat="1" applyFont="1"/>
    <xf numFmtId="0" fontId="0" fillId="0" borderId="0" xfId="0" applyAlignment="1">
      <alignment horizontal="left" indent="1"/>
    </xf>
    <xf numFmtId="0" fontId="13" fillId="0" borderId="0" xfId="0" applyFont="1" applyAlignment="1">
      <alignment horizontal="left" indent="1"/>
    </xf>
    <xf numFmtId="4" fontId="0" fillId="0" borderId="5" xfId="1" applyNumberFormat="1" applyFont="1" applyBorder="1"/>
    <xf numFmtId="0" fontId="13" fillId="0" borderId="0" xfId="0" quotePrefix="1" applyFont="1" applyAlignment="1">
      <alignment horizontal="left"/>
    </xf>
    <xf numFmtId="4" fontId="0" fillId="0" borderId="5" xfId="0" applyNumberFormat="1" applyBorder="1"/>
    <xf numFmtId="0" fontId="0" fillId="0" borderId="0" xfId="0" applyAlignment="1">
      <alignment horizontal="left"/>
    </xf>
    <xf numFmtId="0" fontId="13" fillId="0" borderId="0" xfId="0" applyFont="1" applyAlignment="1">
      <alignment horizontal="left"/>
    </xf>
    <xf numFmtId="4" fontId="0" fillId="0" borderId="6" xfId="0" applyNumberFormat="1" applyBorder="1"/>
    <xf numFmtId="4" fontId="0" fillId="0" borderId="0" xfId="1" applyNumberFormat="1" applyFont="1" applyAlignment="1"/>
    <xf numFmtId="4" fontId="0" fillId="0" borderId="5" xfId="0" applyNumberFormat="1" applyBorder="1" applyAlignment="1">
      <alignment horizontal="right"/>
    </xf>
    <xf numFmtId="4" fontId="0" fillId="0" borderId="4" xfId="1" applyNumberFormat="1" applyFont="1" applyBorder="1"/>
    <xf numFmtId="0" fontId="14" fillId="0" borderId="0" xfId="0" applyFont="1"/>
    <xf numFmtId="3" fontId="4" fillId="0" borderId="4" xfId="0" applyNumberFormat="1" applyFont="1" applyBorder="1" applyAlignment="1">
      <alignment horizontal="right"/>
    </xf>
    <xf numFmtId="3" fontId="15" fillId="0" borderId="0" xfId="0" applyNumberFormat="1" applyFont="1"/>
    <xf numFmtId="3" fontId="15" fillId="0" borderId="1" xfId="0" applyNumberFormat="1" applyFont="1" applyBorder="1"/>
    <xf numFmtId="0" fontId="16" fillId="0" borderId="0" xfId="0" applyFont="1"/>
    <xf numFmtId="0" fontId="5" fillId="0" borderId="0" xfId="0" applyFont="1" applyAlignment="1">
      <alignment horizontal="center" wrapText="1"/>
    </xf>
    <xf numFmtId="0" fontId="17" fillId="0" borderId="0" xfId="0" applyFont="1" applyAlignment="1">
      <alignment wrapText="1"/>
    </xf>
    <xf numFmtId="1" fontId="5" fillId="0" borderId="0" xfId="0" applyNumberFormat="1" applyFont="1" applyAlignment="1">
      <alignment horizontal="center" wrapText="1"/>
    </xf>
    <xf numFmtId="0" fontId="12" fillId="0" borderId="0" xfId="0" applyFont="1"/>
    <xf numFmtId="0" fontId="19" fillId="0" borderId="0" xfId="0" applyFont="1" applyAlignment="1">
      <alignment horizontal="center"/>
    </xf>
    <xf numFmtId="0" fontId="0" fillId="0" borderId="0" xfId="0" quotePrefix="1"/>
    <xf numFmtId="0" fontId="13" fillId="0" borderId="0" xfId="0" applyFont="1"/>
    <xf numFmtId="0" fontId="0" fillId="0" borderId="4" xfId="0" applyBorder="1"/>
    <xf numFmtId="0" fontId="0" fillId="0" borderId="0" xfId="0" applyAlignment="1">
      <alignment horizontal="center"/>
    </xf>
    <xf numFmtId="1" fontId="0" fillId="0" borderId="0" xfId="0" applyNumberFormat="1"/>
    <xf numFmtId="0" fontId="0" fillId="2" borderId="0" xfId="0" applyFill="1"/>
    <xf numFmtId="10" fontId="0" fillId="0" borderId="0" xfId="0" applyNumberFormat="1"/>
    <xf numFmtId="0" fontId="0" fillId="0" borderId="4" xfId="0" applyBorder="1" applyAlignment="1">
      <alignment horizontal="center"/>
    </xf>
    <xf numFmtId="0" fontId="0" fillId="0" borderId="4" xfId="0" applyBorder="1" applyAlignment="1">
      <alignment wrapText="1"/>
    </xf>
    <xf numFmtId="15" fontId="0" fillId="0" borderId="0" xfId="0" applyNumberFormat="1"/>
    <xf numFmtId="4" fontId="13" fillId="0" borderId="0" xfId="0" applyNumberFormat="1" applyFont="1"/>
    <xf numFmtId="4" fontId="0" fillId="0" borderId="2" xfId="0" applyNumberFormat="1" applyBorder="1"/>
    <xf numFmtId="0" fontId="0" fillId="0" borderId="5" xfId="0" applyBorder="1"/>
    <xf numFmtId="4" fontId="13" fillId="0" borderId="7" xfId="0" applyNumberFormat="1" applyFont="1" applyBorder="1" applyAlignment="1">
      <alignment horizontal="right"/>
    </xf>
    <xf numFmtId="0" fontId="0" fillId="0" borderId="2" xfId="0" applyBorder="1"/>
    <xf numFmtId="0" fontId="19" fillId="0" borderId="0" xfId="0" applyFont="1"/>
    <xf numFmtId="0" fontId="20" fillId="0" borderId="0" xfId="0" applyFont="1"/>
    <xf numFmtId="0" fontId="18" fillId="0" borderId="0" xfId="0" applyFont="1"/>
    <xf numFmtId="15" fontId="0" fillId="2" borderId="0" xfId="0" applyNumberFormat="1" applyFill="1"/>
    <xf numFmtId="165" fontId="12" fillId="0" borderId="0" xfId="0" quotePrefix="1" applyNumberFormat="1" applyFont="1"/>
    <xf numFmtId="2" fontId="13" fillId="0" borderId="0" xfId="0" applyNumberFormat="1" applyFont="1"/>
    <xf numFmtId="4" fontId="13" fillId="0" borderId="5" xfId="0" applyNumberFormat="1" applyFont="1" applyBorder="1"/>
    <xf numFmtId="2" fontId="13" fillId="0" borderId="0" xfId="0" applyNumberFormat="1" applyFont="1" applyAlignment="1">
      <alignment horizontal="center"/>
    </xf>
    <xf numFmtId="2" fontId="13" fillId="0" borderId="0" xfId="0" applyNumberFormat="1" applyFont="1" applyAlignment="1">
      <alignment horizontal="left"/>
    </xf>
    <xf numFmtId="166" fontId="0" fillId="0" borderId="0" xfId="0" applyNumberFormat="1"/>
    <xf numFmtId="17" fontId="0" fillId="0" borderId="0" xfId="0" applyNumberFormat="1"/>
    <xf numFmtId="0" fontId="0" fillId="0" borderId="0" xfId="0" applyAlignment="1">
      <alignment horizontal="right"/>
    </xf>
    <xf numFmtId="9" fontId="4" fillId="0" borderId="0" xfId="0" applyNumberFormat="1" applyFont="1"/>
    <xf numFmtId="0" fontId="21" fillId="0" borderId="0" xfId="0" quotePrefix="1" applyFont="1" applyAlignment="1">
      <alignment horizontal="left"/>
    </xf>
    <xf numFmtId="0" fontId="21" fillId="0" borderId="0" xfId="0" quotePrefix="1" applyFont="1" applyAlignment="1">
      <alignment horizontal="left" indent="1"/>
    </xf>
    <xf numFmtId="3" fontId="5" fillId="0" borderId="0" xfId="0" applyNumberFormat="1" applyFont="1" applyAlignment="1">
      <alignment horizontal="center" wrapText="1"/>
    </xf>
    <xf numFmtId="0" fontId="11" fillId="0" borderId="0" xfId="0" applyFont="1" applyAlignment="1">
      <alignment horizontal="center"/>
    </xf>
    <xf numFmtId="3" fontId="11" fillId="0" borderId="0" xfId="0" applyNumberFormat="1" applyFont="1" applyAlignment="1">
      <alignment horizontal="center"/>
    </xf>
    <xf numFmtId="167" fontId="4" fillId="0" borderId="0" xfId="0" applyNumberFormat="1" applyFont="1"/>
    <xf numFmtId="0" fontId="1" fillId="0" borderId="4" xfId="0" quotePrefix="1" applyFont="1" applyBorder="1" applyAlignment="1">
      <alignment horizontal="center"/>
    </xf>
    <xf numFmtId="0" fontId="1" fillId="0" borderId="0" xfId="0" applyFont="1" applyAlignment="1">
      <alignment horizontal="left"/>
    </xf>
    <xf numFmtId="0" fontId="1" fillId="0" borderId="0" xfId="0" quotePrefix="1" applyFont="1" applyAlignment="1">
      <alignment horizontal="center"/>
    </xf>
    <xf numFmtId="0" fontId="22" fillId="0" borderId="0" xfId="0" quotePrefix="1" applyFont="1"/>
    <xf numFmtId="4" fontId="22" fillId="0" borderId="0" xfId="0" applyNumberFormat="1" applyFont="1"/>
    <xf numFmtId="166" fontId="22" fillId="0" borderId="0" xfId="0" applyNumberFormat="1" applyFont="1"/>
    <xf numFmtId="168" fontId="0" fillId="0" borderId="0" xfId="0" applyNumberFormat="1"/>
    <xf numFmtId="0" fontId="23" fillId="0" borderId="0" xfId="0" quotePrefix="1" applyFont="1" applyAlignment="1">
      <alignment horizontal="left"/>
    </xf>
    <xf numFmtId="0" fontId="24" fillId="0" borderId="0" xfId="0" quotePrefix="1" applyFont="1" applyAlignment="1">
      <alignment horizontal="left"/>
    </xf>
    <xf numFmtId="3" fontId="13" fillId="0" borderId="0" xfId="0" applyNumberFormat="1" applyFont="1"/>
    <xf numFmtId="3" fontId="13" fillId="0" borderId="2" xfId="0" applyNumberFormat="1" applyFont="1" applyBorder="1"/>
    <xf numFmtId="10" fontId="13" fillId="0" borderId="0" xfId="0" applyNumberFormat="1" applyFont="1"/>
    <xf numFmtId="1" fontId="12" fillId="0" borderId="4" xfId="0" applyNumberFormat="1" applyFont="1" applyBorder="1" applyAlignment="1">
      <alignment horizontal="center"/>
    </xf>
    <xf numFmtId="1" fontId="12" fillId="0" borderId="0" xfId="0" applyNumberFormat="1" applyFont="1" applyAlignment="1">
      <alignment horizontal="center"/>
    </xf>
    <xf numFmtId="0" fontId="19" fillId="0" borderId="0" xfId="0" applyFont="1" applyAlignment="1">
      <alignment wrapText="1"/>
    </xf>
    <xf numFmtId="4" fontId="12" fillId="0" borderId="5" xfId="0" applyNumberFormat="1" applyFont="1" applyBorder="1"/>
    <xf numFmtId="0" fontId="19" fillId="0" borderId="0" xfId="0" quotePrefix="1" applyFont="1"/>
    <xf numFmtId="0" fontId="3" fillId="2" borderId="0" xfId="0" quotePrefix="1" applyFont="1" applyFill="1" applyAlignment="1">
      <alignment horizontal="left"/>
    </xf>
    <xf numFmtId="0" fontId="3" fillId="0" borderId="0" xfId="0" quotePrefix="1" applyFont="1" applyFill="1" applyAlignment="1">
      <alignment horizontal="left"/>
    </xf>
    <xf numFmtId="0" fontId="0" fillId="0" borderId="0" xfId="0" applyFill="1"/>
    <xf numFmtId="0" fontId="11" fillId="2" borderId="0" xfId="0" applyFont="1" applyFill="1" applyAlignment="1">
      <alignment horizontal="center"/>
    </xf>
    <xf numFmtId="0" fontId="6" fillId="2" borderId="0" xfId="0" applyFont="1" applyFill="1" applyAlignment="1">
      <alignment horizontal="center"/>
    </xf>
    <xf numFmtId="0" fontId="0" fillId="2" borderId="0" xfId="0" applyFill="1" applyAlignment="1">
      <alignment horizontal="righ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ueKilbride/Desktop/Budget%202022/2022%20Budget%20detail%20sheets%20v2%20current%20b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 mth totals"/>
      <sheetName val="expansion"/>
      <sheetName val="admin 5000 5100"/>
      <sheetName val="marketing 5500"/>
      <sheetName val="Mtce 5200"/>
      <sheetName val="capital5700 5800"/>
      <sheetName val="Budget Summary (Pg 1)"/>
      <sheetName val="Expenditures (Pg 2-4)"/>
      <sheetName val="5 Year Capital Plan (Pg 5)"/>
      <sheetName val="Calculations (Pg 6)"/>
      <sheetName val="Variance Explanation (Pg7-8)"/>
      <sheetName val="Verifications (Pg 12)"/>
      <sheetName val="Event 1 (Pg 9)"/>
      <sheetName val="CapitalContinuitySchedule(Pg 6)"/>
      <sheetName val="Sheet1"/>
      <sheetName val="Sheet2"/>
      <sheetName val="Event 2 (Pg10)"/>
      <sheetName val="Event 3 (Pg11)"/>
      <sheetName val="assets for pp 2017"/>
      <sheetName val="totals"/>
      <sheetName val="Sheet3"/>
      <sheetName val="Sheet4"/>
      <sheetName val="2020 budget vs presented"/>
    </sheetNames>
    <sheetDataSet>
      <sheetData sheetId="0"/>
      <sheetData sheetId="1"/>
      <sheetData sheetId="2">
        <row r="22">
          <cell r="H22">
            <v>251985.05</v>
          </cell>
        </row>
      </sheetData>
      <sheetData sheetId="3">
        <row r="23">
          <cell r="H23">
            <v>15450</v>
          </cell>
        </row>
      </sheetData>
      <sheetData sheetId="4">
        <row r="23">
          <cell r="H23">
            <v>0</v>
          </cell>
        </row>
      </sheetData>
      <sheetData sheetId="5">
        <row r="24">
          <cell r="H24">
            <v>0</v>
          </cell>
        </row>
        <row r="32">
          <cell r="B32" t="str">
            <v>Streetscape - Café TO beautification</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98"/>
  <sheetViews>
    <sheetView tabSelected="1" workbookViewId="0">
      <selection activeCell="D85" sqref="D84:D85"/>
    </sheetView>
  </sheetViews>
  <sheetFormatPr defaultRowHeight="15" x14ac:dyDescent="0.25"/>
  <cols>
    <col min="1" max="1" width="15.28515625" customWidth="1"/>
    <col min="2" max="2" width="29.7109375" customWidth="1"/>
    <col min="3" max="3" width="20.28515625" bestFit="1" customWidth="1"/>
    <col min="4" max="5" width="20.28515625" customWidth="1"/>
  </cols>
  <sheetData>
    <row r="1" spans="1:5" x14ac:dyDescent="0.25">
      <c r="B1" t="str">
        <f>+'BAL SHEET'!A1</f>
        <v>BIA NAME</v>
      </c>
    </row>
    <row r="2" spans="1:5" ht="30" x14ac:dyDescent="0.25">
      <c r="C2" s="114" t="s">
        <v>51</v>
      </c>
      <c r="D2" s="1"/>
      <c r="E2" s="1"/>
    </row>
    <row r="3" spans="1:5" x14ac:dyDescent="0.25">
      <c r="A3" s="67" t="s">
        <v>283</v>
      </c>
      <c r="B3" s="107" t="s">
        <v>112</v>
      </c>
      <c r="C3" s="67"/>
      <c r="D3" s="67"/>
      <c r="E3" s="67"/>
    </row>
    <row r="4" spans="1:5" x14ac:dyDescent="0.25">
      <c r="A4" s="67"/>
      <c r="B4" s="108" t="s">
        <v>0</v>
      </c>
      <c r="C4" s="109"/>
      <c r="D4" s="109"/>
      <c r="E4" s="109"/>
    </row>
    <row r="5" spans="1:5" x14ac:dyDescent="0.25">
      <c r="A5" s="67"/>
      <c r="B5" s="108" t="s">
        <v>1</v>
      </c>
      <c r="C5" s="109"/>
      <c r="D5" s="109"/>
      <c r="E5" s="109"/>
    </row>
    <row r="6" spans="1:5" x14ac:dyDescent="0.25">
      <c r="A6" s="67"/>
      <c r="B6" s="107" t="s">
        <v>113</v>
      </c>
      <c r="C6" s="110">
        <f>SUM(C4:C5)</f>
        <v>0</v>
      </c>
      <c r="D6" s="109"/>
      <c r="E6" s="109"/>
    </row>
    <row r="7" spans="1:5" x14ac:dyDescent="0.25">
      <c r="A7" s="67"/>
      <c r="B7" s="111"/>
      <c r="C7" s="109"/>
      <c r="D7" s="109"/>
      <c r="E7" s="109"/>
    </row>
    <row r="8" spans="1:5" x14ac:dyDescent="0.25">
      <c r="A8" s="107" t="s">
        <v>114</v>
      </c>
      <c r="B8" s="107"/>
      <c r="C8" s="109"/>
      <c r="D8" s="109"/>
      <c r="E8" s="109"/>
    </row>
    <row r="9" spans="1:5" x14ac:dyDescent="0.25">
      <c r="A9" s="67"/>
      <c r="B9" s="108" t="s">
        <v>2</v>
      </c>
      <c r="C9" s="109">
        <v>0</v>
      </c>
      <c r="D9" s="109"/>
      <c r="E9" s="109"/>
    </row>
    <row r="10" spans="1:5" x14ac:dyDescent="0.25">
      <c r="A10" s="67"/>
      <c r="B10" s="108" t="s">
        <v>3</v>
      </c>
      <c r="C10" s="109">
        <v>0</v>
      </c>
      <c r="D10" s="109"/>
      <c r="E10" s="109"/>
    </row>
    <row r="11" spans="1:5" x14ac:dyDescent="0.25">
      <c r="A11" s="67"/>
      <c r="B11" s="107" t="s">
        <v>115</v>
      </c>
      <c r="C11" s="110">
        <f>SUM(C9:C10)</f>
        <v>0</v>
      </c>
      <c r="D11" s="109"/>
      <c r="E11" s="109"/>
    </row>
    <row r="12" spans="1:5" x14ac:dyDescent="0.25">
      <c r="A12" s="67"/>
      <c r="B12" s="67"/>
      <c r="C12" s="109"/>
      <c r="D12" s="109"/>
      <c r="E12" s="109"/>
    </row>
    <row r="13" spans="1:5" x14ac:dyDescent="0.25">
      <c r="A13" s="67"/>
      <c r="B13" s="107" t="s">
        <v>116</v>
      </c>
      <c r="C13" s="109"/>
      <c r="D13" s="109"/>
      <c r="E13" s="109"/>
    </row>
    <row r="14" spans="1:5" x14ac:dyDescent="0.25">
      <c r="A14" s="67"/>
      <c r="B14" s="108" t="s">
        <v>4</v>
      </c>
      <c r="C14" s="109">
        <v>0</v>
      </c>
      <c r="D14" s="109"/>
      <c r="E14" s="109"/>
    </row>
    <row r="15" spans="1:5" x14ac:dyDescent="0.25">
      <c r="A15" s="67"/>
      <c r="B15" s="108" t="s">
        <v>5</v>
      </c>
      <c r="C15" s="109">
        <v>0</v>
      </c>
      <c r="D15" s="109"/>
      <c r="E15" s="109"/>
    </row>
    <row r="16" spans="1:5" x14ac:dyDescent="0.25">
      <c r="A16" s="67"/>
      <c r="B16" s="108" t="s">
        <v>6</v>
      </c>
      <c r="C16" s="109">
        <v>0</v>
      </c>
      <c r="D16" s="109"/>
      <c r="E16" s="109"/>
    </row>
    <row r="17" spans="1:11" x14ac:dyDescent="0.25">
      <c r="A17" s="67"/>
      <c r="B17" s="108" t="s">
        <v>7</v>
      </c>
      <c r="C17" s="109">
        <v>0</v>
      </c>
      <c r="D17" s="109"/>
      <c r="E17" s="109"/>
    </row>
    <row r="18" spans="1:11" x14ac:dyDescent="0.25">
      <c r="A18" s="67"/>
      <c r="B18" s="108" t="s">
        <v>8</v>
      </c>
      <c r="C18" s="109">
        <v>0</v>
      </c>
      <c r="D18" s="109"/>
      <c r="E18" s="109"/>
    </row>
    <row r="19" spans="1:11" x14ac:dyDescent="0.25">
      <c r="A19" s="67"/>
      <c r="B19" s="108" t="s">
        <v>9</v>
      </c>
      <c r="C19" s="109">
        <v>0</v>
      </c>
      <c r="D19" s="109"/>
      <c r="E19" s="109"/>
    </row>
    <row r="20" spans="1:11" x14ac:dyDescent="0.25">
      <c r="A20" s="67"/>
      <c r="B20" s="107" t="s">
        <v>117</v>
      </c>
      <c r="C20" s="110">
        <f>SUM(C14:C19)</f>
        <v>0</v>
      </c>
      <c r="D20" s="109"/>
      <c r="E20" s="109"/>
    </row>
    <row r="21" spans="1:11" x14ac:dyDescent="0.25">
      <c r="A21" s="67"/>
      <c r="B21" s="67"/>
      <c r="C21" s="109"/>
      <c r="D21" s="109"/>
      <c r="E21" s="109"/>
    </row>
    <row r="22" spans="1:11" x14ac:dyDescent="0.25">
      <c r="A22" s="67"/>
      <c r="B22" s="107" t="s">
        <v>118</v>
      </c>
      <c r="C22" s="109">
        <f>+C20+C11+C6</f>
        <v>0</v>
      </c>
      <c r="D22" s="109"/>
      <c r="E22" s="109"/>
    </row>
    <row r="23" spans="1:11" x14ac:dyDescent="0.25">
      <c r="A23" s="67"/>
      <c r="B23" s="67"/>
      <c r="C23" s="109"/>
      <c r="D23" s="109"/>
      <c r="E23" s="109"/>
    </row>
    <row r="24" spans="1:11" x14ac:dyDescent="0.25">
      <c r="A24" s="67"/>
      <c r="B24" s="107" t="s">
        <v>119</v>
      </c>
      <c r="C24" s="109"/>
      <c r="D24" s="109"/>
      <c r="E24" s="109"/>
    </row>
    <row r="25" spans="1:11" x14ac:dyDescent="0.25">
      <c r="A25" s="67"/>
      <c r="B25" s="67"/>
      <c r="C25" s="112" t="str">
        <f>+C2</f>
        <v>Approved City budget</v>
      </c>
      <c r="D25" s="113"/>
      <c r="E25" s="113"/>
    </row>
    <row r="26" spans="1:11" x14ac:dyDescent="0.25">
      <c r="A26" s="67"/>
      <c r="B26" s="107" t="s">
        <v>120</v>
      </c>
      <c r="C26" s="109"/>
      <c r="D26" s="109"/>
      <c r="E26" s="109"/>
    </row>
    <row r="27" spans="1:11" x14ac:dyDescent="0.25">
      <c r="A27" s="67"/>
      <c r="B27" s="108" t="s">
        <v>10</v>
      </c>
      <c r="C27" s="109">
        <v>0</v>
      </c>
      <c r="D27" s="109"/>
      <c r="E27" s="109"/>
      <c r="K27" s="109"/>
    </row>
    <row r="28" spans="1:11" x14ac:dyDescent="0.25">
      <c r="A28" s="67"/>
      <c r="B28" s="108" t="s">
        <v>11</v>
      </c>
      <c r="C28" s="109">
        <v>0</v>
      </c>
      <c r="D28" s="109"/>
      <c r="E28" s="109"/>
      <c r="K28" s="109"/>
    </row>
    <row r="29" spans="1:11" x14ac:dyDescent="0.25">
      <c r="A29" s="67"/>
      <c r="B29" s="108" t="s">
        <v>12</v>
      </c>
      <c r="C29" s="109">
        <v>0</v>
      </c>
      <c r="D29" s="109"/>
      <c r="E29" s="109"/>
      <c r="K29" s="109"/>
    </row>
    <row r="30" spans="1:11" x14ac:dyDescent="0.25">
      <c r="A30" s="67"/>
      <c r="B30" s="108" t="s">
        <v>13</v>
      </c>
      <c r="C30" s="109">
        <v>0</v>
      </c>
      <c r="D30" s="109"/>
      <c r="E30" s="109"/>
      <c r="G30" s="3"/>
      <c r="K30" s="109"/>
    </row>
    <row r="31" spans="1:11" x14ac:dyDescent="0.25">
      <c r="A31" s="67"/>
      <c r="B31" s="108" t="s">
        <v>14</v>
      </c>
      <c r="C31" s="109">
        <v>0</v>
      </c>
      <c r="D31" s="109"/>
      <c r="E31" s="109"/>
      <c r="K31" s="109"/>
    </row>
    <row r="32" spans="1:11" x14ac:dyDescent="0.25">
      <c r="A32" s="67"/>
      <c r="B32" s="108" t="s">
        <v>121</v>
      </c>
      <c r="C32" s="110">
        <f>SUM(C27:C31)</f>
        <v>0</v>
      </c>
      <c r="D32" s="109"/>
      <c r="E32" s="109"/>
      <c r="G32" s="3"/>
      <c r="K32" s="109"/>
    </row>
    <row r="33" spans="1:11" x14ac:dyDescent="0.25">
      <c r="A33" s="67"/>
      <c r="B33" s="108" t="s">
        <v>15</v>
      </c>
      <c r="C33" s="109">
        <v>0</v>
      </c>
      <c r="D33" s="109"/>
      <c r="E33" s="109"/>
      <c r="K33" s="109"/>
    </row>
    <row r="34" spans="1:11" x14ac:dyDescent="0.25">
      <c r="A34" s="67"/>
      <c r="B34" s="108" t="s">
        <v>16</v>
      </c>
      <c r="C34" s="109">
        <v>0</v>
      </c>
      <c r="D34" s="109"/>
      <c r="E34" s="109"/>
      <c r="K34" s="109"/>
    </row>
    <row r="35" spans="1:11" x14ac:dyDescent="0.25">
      <c r="A35" s="67"/>
      <c r="B35" s="108" t="s">
        <v>17</v>
      </c>
      <c r="C35" s="109">
        <v>0</v>
      </c>
      <c r="D35" s="109"/>
      <c r="E35" s="109"/>
      <c r="K35" s="109"/>
    </row>
    <row r="36" spans="1:11" x14ac:dyDescent="0.25">
      <c r="A36" s="67"/>
      <c r="B36" s="108" t="s">
        <v>259</v>
      </c>
      <c r="C36" s="109">
        <v>0</v>
      </c>
      <c r="D36" s="109"/>
      <c r="E36" s="109"/>
      <c r="K36" s="109"/>
    </row>
    <row r="37" spans="1:11" x14ac:dyDescent="0.25">
      <c r="A37" s="67"/>
      <c r="B37" s="108" t="s">
        <v>18</v>
      </c>
      <c r="C37" s="109">
        <v>0</v>
      </c>
      <c r="D37" s="109"/>
      <c r="E37" s="109"/>
      <c r="K37" s="109"/>
    </row>
    <row r="38" spans="1:11" x14ac:dyDescent="0.25">
      <c r="A38" s="67"/>
      <c r="B38" s="108" t="s">
        <v>19</v>
      </c>
      <c r="C38" s="109">
        <v>0</v>
      </c>
      <c r="D38" s="109"/>
      <c r="E38" s="109"/>
      <c r="K38" s="109"/>
    </row>
    <row r="39" spans="1:11" x14ac:dyDescent="0.25">
      <c r="A39" s="67"/>
      <c r="B39" s="108" t="s">
        <v>20</v>
      </c>
      <c r="C39" s="109">
        <v>0</v>
      </c>
      <c r="D39" s="109"/>
      <c r="E39" s="109"/>
      <c r="K39" s="109"/>
    </row>
    <row r="40" spans="1:11" x14ac:dyDescent="0.25">
      <c r="A40" s="67"/>
      <c r="B40" s="108" t="s">
        <v>21</v>
      </c>
      <c r="C40" s="109">
        <v>0</v>
      </c>
      <c r="D40" s="109"/>
      <c r="E40" s="109"/>
      <c r="K40" s="109"/>
    </row>
    <row r="41" spans="1:11" x14ac:dyDescent="0.25">
      <c r="A41" s="67"/>
      <c r="B41" s="108" t="s">
        <v>22</v>
      </c>
      <c r="C41" s="109">
        <v>0</v>
      </c>
      <c r="D41" s="109"/>
      <c r="E41" s="109"/>
      <c r="K41" s="109"/>
    </row>
    <row r="42" spans="1:11" x14ac:dyDescent="0.25">
      <c r="A42" s="67"/>
      <c r="B42" s="108" t="s">
        <v>23</v>
      </c>
      <c r="C42" s="109">
        <v>0</v>
      </c>
      <c r="D42" s="109"/>
      <c r="E42" s="109"/>
      <c r="K42" s="109"/>
    </row>
    <row r="43" spans="1:11" x14ac:dyDescent="0.25">
      <c r="A43" s="67"/>
      <c r="B43" s="108" t="s">
        <v>260</v>
      </c>
      <c r="C43" s="109">
        <v>0</v>
      </c>
      <c r="D43" s="109"/>
      <c r="E43" s="109"/>
      <c r="K43" s="109"/>
    </row>
    <row r="44" spans="1:11" x14ac:dyDescent="0.25">
      <c r="A44" s="67"/>
      <c r="B44" s="108" t="s">
        <v>24</v>
      </c>
      <c r="C44" s="109">
        <v>0</v>
      </c>
      <c r="D44" s="109"/>
      <c r="E44" s="109"/>
      <c r="K44" s="109"/>
    </row>
    <row r="45" spans="1:11" x14ac:dyDescent="0.25">
      <c r="A45" s="67"/>
      <c r="B45" s="108" t="s">
        <v>25</v>
      </c>
      <c r="C45" s="109">
        <v>0</v>
      </c>
      <c r="D45" s="109"/>
      <c r="E45" s="109"/>
      <c r="K45" s="109"/>
    </row>
    <row r="46" spans="1:11" x14ac:dyDescent="0.25">
      <c r="A46" s="67"/>
      <c r="B46" s="108" t="s">
        <v>26</v>
      </c>
      <c r="C46" s="109">
        <v>0</v>
      </c>
      <c r="D46" s="109"/>
      <c r="E46" s="109"/>
      <c r="K46" s="109"/>
    </row>
    <row r="47" spans="1:11" x14ac:dyDescent="0.25">
      <c r="A47" s="67"/>
      <c r="B47" s="108" t="s">
        <v>27</v>
      </c>
      <c r="C47" s="109">
        <v>0</v>
      </c>
      <c r="D47" s="109"/>
      <c r="E47" s="109"/>
      <c r="K47" s="109"/>
    </row>
    <row r="48" spans="1:11" x14ac:dyDescent="0.25">
      <c r="A48" s="67"/>
      <c r="B48" s="108" t="s">
        <v>28</v>
      </c>
      <c r="C48" s="109">
        <v>0</v>
      </c>
      <c r="D48" s="109"/>
      <c r="E48" s="109"/>
      <c r="K48" s="109"/>
    </row>
    <row r="49" spans="1:11" x14ac:dyDescent="0.25">
      <c r="A49" s="67"/>
      <c r="B49" s="108" t="s">
        <v>29</v>
      </c>
      <c r="C49" s="109">
        <v>0</v>
      </c>
      <c r="D49" s="109"/>
      <c r="E49" s="109"/>
      <c r="K49" s="109"/>
    </row>
    <row r="50" spans="1:11" x14ac:dyDescent="0.25">
      <c r="A50" s="67"/>
      <c r="B50" s="108" t="s">
        <v>30</v>
      </c>
      <c r="C50" s="109">
        <v>0</v>
      </c>
      <c r="D50" s="109"/>
      <c r="E50" s="109"/>
      <c r="K50" s="109"/>
    </row>
    <row r="51" spans="1:11" x14ac:dyDescent="0.25">
      <c r="A51" s="67"/>
      <c r="B51" s="108" t="s">
        <v>31</v>
      </c>
      <c r="C51" s="109">
        <v>0</v>
      </c>
      <c r="D51" s="109"/>
      <c r="E51" s="109"/>
      <c r="K51" s="109"/>
    </row>
    <row r="52" spans="1:11" x14ac:dyDescent="0.25">
      <c r="A52" s="67"/>
      <c r="B52" s="107" t="s">
        <v>122</v>
      </c>
      <c r="C52" s="110">
        <f>SUM(C32:C51)</f>
        <v>0</v>
      </c>
      <c r="D52" s="109"/>
      <c r="E52" s="109"/>
      <c r="K52" s="109"/>
    </row>
    <row r="53" spans="1:11" x14ac:dyDescent="0.25">
      <c r="A53" s="67"/>
      <c r="B53" s="67"/>
      <c r="C53" s="109"/>
      <c r="D53" s="109"/>
      <c r="E53" s="109"/>
      <c r="K53" s="109"/>
    </row>
    <row r="54" spans="1:11" x14ac:dyDescent="0.25">
      <c r="A54" s="67"/>
      <c r="B54" s="67"/>
      <c r="C54" s="112" t="str">
        <f>++C2</f>
        <v>Approved City budget</v>
      </c>
      <c r="D54" s="113"/>
      <c r="E54" s="113"/>
      <c r="K54" s="113"/>
    </row>
    <row r="55" spans="1:11" x14ac:dyDescent="0.25">
      <c r="A55" s="67"/>
      <c r="B55" s="107" t="s">
        <v>33</v>
      </c>
      <c r="C55" s="109"/>
      <c r="D55" s="109"/>
      <c r="E55" s="109"/>
      <c r="K55" s="109"/>
    </row>
    <row r="56" spans="1:11" x14ac:dyDescent="0.25">
      <c r="A56" s="67"/>
      <c r="B56" s="108" t="s">
        <v>33</v>
      </c>
      <c r="C56" s="109">
        <v>0</v>
      </c>
      <c r="D56" s="109"/>
      <c r="E56" s="109"/>
      <c r="K56" s="109"/>
    </row>
    <row r="57" spans="1:11" x14ac:dyDescent="0.25">
      <c r="A57" s="67"/>
      <c r="B57" s="108" t="s">
        <v>34</v>
      </c>
      <c r="C57" s="109">
        <v>0</v>
      </c>
      <c r="D57" s="109"/>
      <c r="E57" s="109"/>
      <c r="K57" s="109"/>
    </row>
    <row r="58" spans="1:11" x14ac:dyDescent="0.25">
      <c r="A58" s="67"/>
      <c r="B58" s="108" t="s">
        <v>35</v>
      </c>
      <c r="C58" s="109">
        <v>0</v>
      </c>
      <c r="D58" s="109"/>
      <c r="E58" s="109"/>
      <c r="K58" s="109"/>
    </row>
    <row r="59" spans="1:11" x14ac:dyDescent="0.25">
      <c r="A59" s="67"/>
      <c r="B59" s="108" t="s">
        <v>36</v>
      </c>
      <c r="C59" s="109">
        <v>0</v>
      </c>
      <c r="D59" s="109"/>
      <c r="E59" s="109"/>
      <c r="K59" s="109"/>
    </row>
    <row r="60" spans="1:11" x14ac:dyDescent="0.25">
      <c r="A60" s="67"/>
      <c r="B60" s="108" t="s">
        <v>18</v>
      </c>
      <c r="C60" s="109">
        <v>0</v>
      </c>
      <c r="D60" s="109"/>
      <c r="E60" s="109"/>
      <c r="K60" s="109"/>
    </row>
    <row r="61" spans="1:11" x14ac:dyDescent="0.25">
      <c r="A61" s="67"/>
      <c r="B61" s="108" t="s">
        <v>37</v>
      </c>
      <c r="C61" s="109">
        <v>0</v>
      </c>
      <c r="D61" s="109"/>
      <c r="E61" s="109"/>
      <c r="K61" s="109"/>
    </row>
    <row r="62" spans="1:11" x14ac:dyDescent="0.25">
      <c r="A62" s="67"/>
      <c r="B62" s="107" t="s">
        <v>123</v>
      </c>
      <c r="C62" s="110">
        <f>SUM(C56:C61)</f>
        <v>0</v>
      </c>
      <c r="D62" s="109"/>
      <c r="E62" s="109"/>
      <c r="K62" s="109"/>
    </row>
    <row r="63" spans="1:11" x14ac:dyDescent="0.25">
      <c r="A63" s="67"/>
      <c r="B63" s="67"/>
      <c r="C63" s="109"/>
      <c r="D63" s="109"/>
      <c r="E63" s="109"/>
      <c r="K63" s="109"/>
    </row>
    <row r="64" spans="1:11" x14ac:dyDescent="0.25">
      <c r="A64" s="67"/>
      <c r="B64" s="107" t="s">
        <v>124</v>
      </c>
      <c r="C64" s="109"/>
      <c r="D64" s="109"/>
      <c r="E64" s="109"/>
      <c r="K64" s="109"/>
    </row>
    <row r="65" spans="1:11" x14ac:dyDescent="0.25">
      <c r="A65" s="67"/>
      <c r="B65" s="108" t="s">
        <v>39</v>
      </c>
      <c r="C65" s="109">
        <v>0</v>
      </c>
      <c r="D65" s="109"/>
      <c r="E65" s="109"/>
      <c r="K65" s="109"/>
    </row>
    <row r="66" spans="1:11" x14ac:dyDescent="0.25">
      <c r="A66" s="67"/>
      <c r="B66" s="108" t="s">
        <v>40</v>
      </c>
      <c r="C66" s="109">
        <v>0</v>
      </c>
      <c r="D66" s="109"/>
      <c r="E66" s="109"/>
      <c r="K66" s="109"/>
    </row>
    <row r="67" spans="1:11" x14ac:dyDescent="0.25">
      <c r="A67" s="67"/>
      <c r="B67" s="108" t="s">
        <v>41</v>
      </c>
      <c r="C67" s="109">
        <v>0</v>
      </c>
      <c r="D67" s="109"/>
      <c r="E67" s="109"/>
      <c r="K67" s="109"/>
    </row>
    <row r="68" spans="1:11" x14ac:dyDescent="0.25">
      <c r="A68" s="67"/>
      <c r="B68" s="108" t="s">
        <v>42</v>
      </c>
      <c r="C68" s="109">
        <v>0</v>
      </c>
      <c r="D68" s="109"/>
      <c r="K68" s="109"/>
    </row>
    <row r="69" spans="1:11" x14ac:dyDescent="0.25">
      <c r="A69" s="67"/>
      <c r="B69" s="108" t="s">
        <v>43</v>
      </c>
      <c r="C69" s="109">
        <v>0</v>
      </c>
      <c r="D69" s="109"/>
      <c r="E69" s="109"/>
      <c r="K69" s="109"/>
    </row>
    <row r="70" spans="1:11" x14ac:dyDescent="0.25">
      <c r="A70" s="67"/>
      <c r="B70" s="108" t="s">
        <v>44</v>
      </c>
      <c r="C70" s="109">
        <v>0</v>
      </c>
      <c r="D70" s="109"/>
      <c r="E70" s="109"/>
      <c r="K70" s="109"/>
    </row>
    <row r="71" spans="1:11" x14ac:dyDescent="0.25">
      <c r="A71" s="67"/>
      <c r="B71" s="108" t="s">
        <v>45</v>
      </c>
      <c r="C71" s="109">
        <v>0</v>
      </c>
      <c r="D71" s="109"/>
      <c r="E71" s="109"/>
      <c r="K71" s="109"/>
    </row>
    <row r="72" spans="1:11" x14ac:dyDescent="0.25">
      <c r="A72" s="67"/>
      <c r="B72" s="108" t="s">
        <v>38</v>
      </c>
      <c r="C72" s="109">
        <v>0</v>
      </c>
      <c r="D72" s="109"/>
      <c r="E72" s="109"/>
      <c r="K72" s="109"/>
    </row>
    <row r="73" spans="1:11" x14ac:dyDescent="0.25">
      <c r="A73" s="67"/>
      <c r="B73" s="107" t="s">
        <v>125</v>
      </c>
      <c r="C73" s="110">
        <f>SUM(C65:C72)</f>
        <v>0</v>
      </c>
      <c r="D73" s="109"/>
      <c r="E73" s="109"/>
      <c r="K73" s="109"/>
    </row>
    <row r="74" spans="1:11" x14ac:dyDescent="0.25">
      <c r="A74" s="67"/>
      <c r="B74" s="67"/>
      <c r="C74" s="109"/>
      <c r="D74" s="109"/>
      <c r="E74" s="109"/>
      <c r="K74" s="109"/>
    </row>
    <row r="75" spans="1:11" x14ac:dyDescent="0.25">
      <c r="A75" s="67"/>
      <c r="B75" s="107" t="s">
        <v>126</v>
      </c>
      <c r="C75" s="109"/>
      <c r="D75" s="109"/>
      <c r="E75" s="109"/>
      <c r="K75" s="109"/>
    </row>
    <row r="76" spans="1:11" x14ac:dyDescent="0.25">
      <c r="A76" s="67"/>
      <c r="B76" s="108" t="s">
        <v>46</v>
      </c>
      <c r="C76" s="109">
        <v>0</v>
      </c>
      <c r="D76" s="109"/>
      <c r="E76" s="109"/>
      <c r="K76" s="109"/>
    </row>
    <row r="77" spans="1:11" x14ac:dyDescent="0.25">
      <c r="A77" s="67"/>
      <c r="B77" s="108" t="s">
        <v>47</v>
      </c>
      <c r="C77" s="109">
        <v>0</v>
      </c>
      <c r="D77" s="109"/>
      <c r="E77" s="109"/>
      <c r="K77" s="109"/>
    </row>
    <row r="78" spans="1:11" x14ac:dyDescent="0.25">
      <c r="A78" s="67"/>
      <c r="B78" s="108" t="str">
        <f>+'[1]capital5700 5800'!B32</f>
        <v>Streetscape - Café TO beautification</v>
      </c>
      <c r="C78" s="109">
        <v>0</v>
      </c>
      <c r="D78" s="109"/>
      <c r="E78" s="109"/>
      <c r="K78" s="109"/>
    </row>
    <row r="79" spans="1:11" x14ac:dyDescent="0.25">
      <c r="A79" s="67"/>
      <c r="B79" s="108" t="s">
        <v>18</v>
      </c>
      <c r="C79" s="109">
        <v>0</v>
      </c>
      <c r="D79" s="109"/>
      <c r="E79" s="109"/>
      <c r="K79" s="109"/>
    </row>
    <row r="80" spans="1:11" x14ac:dyDescent="0.25">
      <c r="A80" s="67"/>
      <c r="B80" s="108" t="s">
        <v>261</v>
      </c>
      <c r="C80" s="109">
        <v>0</v>
      </c>
      <c r="D80" s="109"/>
      <c r="E80" s="109"/>
      <c r="K80" s="109"/>
    </row>
    <row r="81" spans="1:11" x14ac:dyDescent="0.25">
      <c r="A81" s="67"/>
      <c r="B81" s="108" t="s">
        <v>127</v>
      </c>
      <c r="C81" s="109">
        <v>0</v>
      </c>
      <c r="D81" s="109"/>
      <c r="E81" s="109"/>
      <c r="K81" s="109"/>
    </row>
    <row r="82" spans="1:11" x14ac:dyDescent="0.25">
      <c r="A82" s="67"/>
      <c r="B82" s="108" t="s">
        <v>262</v>
      </c>
      <c r="C82" s="109">
        <v>0</v>
      </c>
      <c r="D82" s="109"/>
      <c r="E82" s="109"/>
      <c r="K82" s="109"/>
    </row>
    <row r="83" spans="1:11" x14ac:dyDescent="0.25">
      <c r="A83" s="67"/>
      <c r="B83" s="107" t="s">
        <v>128</v>
      </c>
      <c r="C83" s="110">
        <f>SUM(C76:C82)</f>
        <v>0</v>
      </c>
      <c r="D83" s="109"/>
      <c r="E83" s="109"/>
      <c r="K83" s="109"/>
    </row>
    <row r="84" spans="1:11" x14ac:dyDescent="0.25">
      <c r="A84" s="67"/>
      <c r="B84" s="67"/>
      <c r="C84" s="109"/>
      <c r="D84" s="109"/>
      <c r="E84" s="109"/>
      <c r="K84" s="109"/>
    </row>
    <row r="85" spans="1:11" x14ac:dyDescent="0.25">
      <c r="A85" s="67"/>
      <c r="B85" s="107" t="s">
        <v>129</v>
      </c>
      <c r="C85" s="109"/>
      <c r="D85" s="109"/>
      <c r="E85" s="109"/>
      <c r="K85" s="109"/>
    </row>
    <row r="86" spans="1:11" x14ac:dyDescent="0.25">
      <c r="A86" s="67"/>
      <c r="B86" s="108" t="s">
        <v>47</v>
      </c>
      <c r="C86" s="109">
        <v>0</v>
      </c>
      <c r="D86" s="109"/>
      <c r="E86" s="109"/>
      <c r="K86" s="109"/>
    </row>
    <row r="87" spans="1:11" x14ac:dyDescent="0.25">
      <c r="A87" s="67"/>
      <c r="B87" s="107" t="s">
        <v>130</v>
      </c>
      <c r="C87" s="110">
        <f>SUM(C86)</f>
        <v>0</v>
      </c>
      <c r="D87" s="109"/>
      <c r="E87" s="109"/>
      <c r="K87" s="109"/>
    </row>
    <row r="88" spans="1:11" x14ac:dyDescent="0.25">
      <c r="A88" s="67"/>
      <c r="B88" s="67"/>
      <c r="C88" s="109">
        <f>+C87+C83</f>
        <v>0</v>
      </c>
      <c r="D88" s="109"/>
      <c r="E88" s="109"/>
      <c r="K88" s="109"/>
    </row>
    <row r="89" spans="1:11" x14ac:dyDescent="0.25">
      <c r="A89" s="67"/>
      <c r="B89" s="107" t="s">
        <v>131</v>
      </c>
      <c r="C89" s="109"/>
      <c r="D89" s="109"/>
      <c r="E89" s="109"/>
      <c r="K89" s="109"/>
    </row>
    <row r="90" spans="1:11" x14ac:dyDescent="0.25">
      <c r="A90" s="67"/>
      <c r="B90" s="108" t="s">
        <v>48</v>
      </c>
      <c r="C90" s="109">
        <v>0</v>
      </c>
      <c r="D90" s="109"/>
      <c r="E90" s="109"/>
      <c r="K90" s="109"/>
    </row>
    <row r="91" spans="1:11" x14ac:dyDescent="0.25">
      <c r="A91" s="67"/>
      <c r="B91" s="108" t="s">
        <v>49</v>
      </c>
      <c r="C91" s="109">
        <v>0</v>
      </c>
      <c r="D91" s="109"/>
      <c r="E91" s="109"/>
      <c r="K91" s="109"/>
    </row>
    <row r="92" spans="1:11" x14ac:dyDescent="0.25">
      <c r="A92" s="67"/>
      <c r="B92" s="108" t="s">
        <v>50</v>
      </c>
      <c r="C92" s="109">
        <v>0</v>
      </c>
      <c r="D92" s="109"/>
      <c r="E92" s="109"/>
      <c r="K92" s="109"/>
    </row>
    <row r="93" spans="1:11" x14ac:dyDescent="0.25">
      <c r="A93" s="67"/>
      <c r="B93" s="107" t="s">
        <v>132</v>
      </c>
      <c r="C93" s="110">
        <f>SUM(C90:C92)</f>
        <v>0</v>
      </c>
      <c r="D93" s="109"/>
      <c r="E93" s="109"/>
      <c r="K93" s="109"/>
    </row>
    <row r="94" spans="1:11" x14ac:dyDescent="0.25">
      <c r="A94" s="67"/>
      <c r="B94" s="67"/>
      <c r="C94" s="109"/>
      <c r="D94" s="109"/>
      <c r="E94" s="109"/>
      <c r="K94" s="109"/>
    </row>
    <row r="95" spans="1:11" x14ac:dyDescent="0.25">
      <c r="A95" s="67"/>
      <c r="B95" s="107" t="s">
        <v>133</v>
      </c>
      <c r="C95" s="110">
        <f>+C93+C87+C83+C73+C62+C52</f>
        <v>0</v>
      </c>
      <c r="D95" s="109"/>
      <c r="E95" s="109"/>
      <c r="K95" s="109"/>
    </row>
    <row r="96" spans="1:11" x14ac:dyDescent="0.25">
      <c r="A96" s="67"/>
      <c r="B96" s="67"/>
      <c r="C96" s="109"/>
      <c r="D96" s="109"/>
      <c r="E96" s="109"/>
      <c r="K96" s="109"/>
    </row>
    <row r="97" spans="1:11" x14ac:dyDescent="0.25">
      <c r="A97" s="67"/>
      <c r="B97" s="107" t="s">
        <v>263</v>
      </c>
      <c r="C97" s="109">
        <f>+C22-C95</f>
        <v>0</v>
      </c>
      <c r="D97" s="109"/>
      <c r="E97" s="109"/>
      <c r="K97" s="109"/>
    </row>
    <row r="98" spans="1:11" x14ac:dyDescent="0.25">
      <c r="A98" s="67"/>
      <c r="B98" s="67"/>
      <c r="C98" s="109"/>
      <c r="D98" s="109"/>
      <c r="E98" s="109"/>
      <c r="K98" s="109"/>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72"/>
  <sheetViews>
    <sheetView zoomScaleNormal="100" workbookViewId="0">
      <selection activeCell="E12" sqref="E12"/>
    </sheetView>
  </sheetViews>
  <sheetFormatPr defaultRowHeight="15" x14ac:dyDescent="0.25"/>
  <cols>
    <col min="1" max="1" width="38.140625" customWidth="1"/>
    <col min="3" max="3" width="12.7109375" customWidth="1"/>
    <col min="4" max="4" width="14.28515625" customWidth="1"/>
    <col min="5" max="5" width="18" customWidth="1"/>
    <col min="6" max="6" width="18.5703125" customWidth="1"/>
    <col min="7" max="7" width="15" customWidth="1"/>
    <col min="8" max="8" width="8.7109375" hidden="1" customWidth="1"/>
    <col min="9" max="9" width="11.42578125" hidden="1" customWidth="1"/>
    <col min="10" max="10" width="0" hidden="1" customWidth="1"/>
  </cols>
  <sheetData>
    <row r="2" spans="1:12" x14ac:dyDescent="0.25">
      <c r="A2" s="122" t="s">
        <v>138</v>
      </c>
      <c r="B2" s="66" t="s">
        <v>287</v>
      </c>
    </row>
    <row r="3" spans="1:12" x14ac:dyDescent="0.25">
      <c r="B3" t="s">
        <v>288</v>
      </c>
    </row>
    <row r="6" spans="1:12" ht="15.75" x14ac:dyDescent="0.25">
      <c r="A6" s="9"/>
      <c r="B6" s="10" t="s">
        <v>135</v>
      </c>
      <c r="C6" s="11" t="s">
        <v>136</v>
      </c>
      <c r="D6" s="11" t="s">
        <v>253</v>
      </c>
      <c r="E6" s="120" t="s">
        <v>138</v>
      </c>
      <c r="F6" s="11" t="s">
        <v>137</v>
      </c>
      <c r="G6" s="11" t="s">
        <v>175</v>
      </c>
    </row>
    <row r="7" spans="1:12" ht="23.25" x14ac:dyDescent="0.25">
      <c r="A7" s="9"/>
      <c r="B7" s="10" t="s">
        <v>139</v>
      </c>
      <c r="C7" s="11" t="s">
        <v>140</v>
      </c>
      <c r="D7" s="12" t="s">
        <v>258</v>
      </c>
      <c r="E7" s="121">
        <v>2022</v>
      </c>
      <c r="F7" s="11" t="s">
        <v>141</v>
      </c>
      <c r="G7" s="61" t="s">
        <v>176</v>
      </c>
    </row>
    <row r="8" spans="1:12" ht="15.75" x14ac:dyDescent="0.25">
      <c r="A8" s="13"/>
      <c r="B8" s="14"/>
      <c r="C8" s="15"/>
      <c r="D8" s="15"/>
      <c r="E8" s="15"/>
      <c r="F8" s="15"/>
    </row>
    <row r="9" spans="1:12" ht="15.75" x14ac:dyDescent="0.25">
      <c r="A9" s="13" t="s">
        <v>111</v>
      </c>
      <c r="B9" s="14"/>
      <c r="C9" s="9"/>
      <c r="D9" s="9"/>
      <c r="E9" s="9"/>
      <c r="F9" s="9"/>
    </row>
    <row r="10" spans="1:12" ht="15.75" x14ac:dyDescent="0.25">
      <c r="A10" s="13"/>
      <c r="B10" s="14"/>
      <c r="C10" s="9"/>
      <c r="D10" s="9"/>
      <c r="E10" s="9"/>
      <c r="F10" s="9"/>
    </row>
    <row r="11" spans="1:12" ht="15.75" x14ac:dyDescent="0.25">
      <c r="A11" s="16" t="s">
        <v>0</v>
      </c>
      <c r="B11" s="17" t="s">
        <v>142</v>
      </c>
      <c r="C11" s="15">
        <f>+'QB INC STM'!C8</f>
        <v>0</v>
      </c>
      <c r="D11" s="15">
        <f>+'QB INC STM'!E8</f>
        <v>0</v>
      </c>
      <c r="E11" s="15">
        <v>0</v>
      </c>
      <c r="F11" s="15">
        <f>+'Budget by GL account '!C4</f>
        <v>0</v>
      </c>
      <c r="G11" s="38">
        <f>+E11-F11</f>
        <v>0</v>
      </c>
      <c r="I11" s="41"/>
      <c r="L11" s="3"/>
    </row>
    <row r="12" spans="1:12" ht="15.75" x14ac:dyDescent="0.25">
      <c r="A12" s="16" t="s">
        <v>1</v>
      </c>
      <c r="B12" s="18"/>
      <c r="C12" s="15">
        <f>+'QB INC STM'!C9</f>
        <v>0</v>
      </c>
      <c r="D12" s="15">
        <f>+'QB INC STM'!E9</f>
        <v>0</v>
      </c>
      <c r="E12" s="15">
        <v>0</v>
      </c>
      <c r="F12" s="15">
        <f>+'Budget by GL account '!C5</f>
        <v>0</v>
      </c>
      <c r="G12" s="38">
        <f t="shared" ref="G12:G27" si="0">+E12-F12</f>
        <v>0</v>
      </c>
      <c r="I12" s="41"/>
    </row>
    <row r="13" spans="1:12" ht="15.75" x14ac:dyDescent="0.25">
      <c r="A13" s="19" t="s">
        <v>113</v>
      </c>
      <c r="B13" s="14"/>
      <c r="C13" s="20">
        <f>SUM(C11:C12)</f>
        <v>0</v>
      </c>
      <c r="D13" s="20">
        <f>SUM(D11:D12)</f>
        <v>0</v>
      </c>
      <c r="E13" s="20">
        <f>SUM(E11:E12)</f>
        <v>0</v>
      </c>
      <c r="F13" s="20">
        <f>SUM(F11:F12)</f>
        <v>0</v>
      </c>
      <c r="G13" s="20">
        <f>SUM(G11:G12)</f>
        <v>0</v>
      </c>
      <c r="I13" s="41"/>
    </row>
    <row r="14" spans="1:12" ht="15.75" x14ac:dyDescent="0.25">
      <c r="A14" s="9"/>
      <c r="B14" s="17"/>
      <c r="C14" s="15"/>
      <c r="D14" s="15"/>
      <c r="E14" s="15"/>
      <c r="F14" s="15"/>
      <c r="G14" s="38"/>
    </row>
    <row r="15" spans="1:12" ht="15.75" x14ac:dyDescent="0.25">
      <c r="A15" s="21" t="s">
        <v>114</v>
      </c>
      <c r="B15" s="14"/>
      <c r="C15" s="15"/>
      <c r="D15" s="15"/>
      <c r="E15" s="15"/>
      <c r="F15" s="15"/>
      <c r="G15" s="38"/>
    </row>
    <row r="16" spans="1:12" ht="15.75" x14ac:dyDescent="0.25">
      <c r="A16" s="16" t="s">
        <v>2</v>
      </c>
      <c r="B16" s="18"/>
      <c r="C16" s="15">
        <f>+'QB INC STM'!C13</f>
        <v>0</v>
      </c>
      <c r="D16" s="15">
        <f>+'QB INC STM'!E13</f>
        <v>0</v>
      </c>
      <c r="E16" s="15">
        <v>0</v>
      </c>
      <c r="F16" s="15">
        <f>+'Budget by GL account '!C9</f>
        <v>0</v>
      </c>
      <c r="G16" s="38">
        <f t="shared" si="0"/>
        <v>0</v>
      </c>
    </row>
    <row r="17" spans="1:7" ht="15.75" x14ac:dyDescent="0.25">
      <c r="A17" s="16" t="s">
        <v>269</v>
      </c>
      <c r="B17" s="18"/>
      <c r="C17" s="15">
        <f>+'QB INC STM'!C14</f>
        <v>0</v>
      </c>
      <c r="D17" s="15">
        <f>+'QB INC STM'!E14</f>
        <v>0</v>
      </c>
      <c r="E17" s="15">
        <v>0</v>
      </c>
      <c r="F17" s="15">
        <f>+'Budget by GL account '!C10</f>
        <v>0</v>
      </c>
      <c r="G17" s="38">
        <f t="shared" si="0"/>
        <v>0</v>
      </c>
    </row>
    <row r="18" spans="1:7" ht="15.75" x14ac:dyDescent="0.25">
      <c r="A18" s="16" t="s">
        <v>3</v>
      </c>
      <c r="B18" s="18"/>
      <c r="C18" s="15">
        <f>+'QB INC STM'!C15</f>
        <v>0</v>
      </c>
      <c r="D18" s="15">
        <f>+'QB INC STM'!E15</f>
        <v>0</v>
      </c>
      <c r="E18" s="15">
        <v>0</v>
      </c>
      <c r="F18" s="15">
        <f>+'Budget by GL account '!C11</f>
        <v>0</v>
      </c>
      <c r="G18" s="38">
        <f t="shared" si="0"/>
        <v>0</v>
      </c>
    </row>
    <row r="19" spans="1:7" ht="15.75" x14ac:dyDescent="0.25">
      <c r="A19" s="19" t="s">
        <v>115</v>
      </c>
      <c r="B19" s="14"/>
      <c r="C19" s="20">
        <f>SUM(C16:C18)</f>
        <v>0</v>
      </c>
      <c r="D19" s="20">
        <f>SUM(D16:D18)</f>
        <v>0</v>
      </c>
      <c r="E19" s="20">
        <f>SUM(E16:E18)</f>
        <v>0</v>
      </c>
      <c r="F19" s="20">
        <f>SUM(F16:F18)</f>
        <v>0</v>
      </c>
      <c r="G19" s="20">
        <f>SUM(G16:G18)</f>
        <v>0</v>
      </c>
    </row>
    <row r="20" spans="1:7" ht="15.75" x14ac:dyDescent="0.25">
      <c r="A20" s="9"/>
      <c r="B20" s="17"/>
      <c r="C20" s="15"/>
      <c r="D20" s="15"/>
      <c r="E20" s="15"/>
      <c r="F20" s="15"/>
      <c r="G20" s="38"/>
    </row>
    <row r="21" spans="1:7" ht="15.75" x14ac:dyDescent="0.25">
      <c r="A21" s="21" t="s">
        <v>116</v>
      </c>
      <c r="B21" s="14"/>
      <c r="C21" s="15"/>
      <c r="D21" s="15"/>
      <c r="E21" s="15"/>
      <c r="F21" s="15"/>
      <c r="G21" s="38"/>
    </row>
    <row r="22" spans="1:7" ht="15.75" x14ac:dyDescent="0.25">
      <c r="A22" s="16" t="s">
        <v>4</v>
      </c>
      <c r="B22" s="14"/>
      <c r="C22" s="15">
        <f>+'QB INC STM'!C19</f>
        <v>0</v>
      </c>
      <c r="D22" s="15">
        <f>+'QB INC STM'!E19</f>
        <v>0</v>
      </c>
      <c r="E22" s="15">
        <v>0</v>
      </c>
      <c r="F22" s="15">
        <f>+'Budget by GL account '!C14</f>
        <v>0</v>
      </c>
      <c r="G22" s="38">
        <f t="shared" si="0"/>
        <v>0</v>
      </c>
    </row>
    <row r="23" spans="1:7" ht="15.75" x14ac:dyDescent="0.25">
      <c r="A23" s="22" t="s">
        <v>5</v>
      </c>
      <c r="B23" s="18"/>
      <c r="C23" s="15">
        <f>+'QB INC STM'!C20</f>
        <v>0</v>
      </c>
      <c r="D23" s="15">
        <f>+'QB INC STM'!E20</f>
        <v>0</v>
      </c>
      <c r="E23" s="15">
        <v>0</v>
      </c>
      <c r="F23" s="15">
        <f>+'Budget by GL account '!C15</f>
        <v>0</v>
      </c>
      <c r="G23" s="38">
        <f t="shared" si="0"/>
        <v>0</v>
      </c>
    </row>
    <row r="24" spans="1:7" ht="15.75" x14ac:dyDescent="0.25">
      <c r="A24" s="16" t="s">
        <v>6</v>
      </c>
      <c r="B24" s="18"/>
      <c r="C24" s="15">
        <f>+'QB INC STM'!C21</f>
        <v>0</v>
      </c>
      <c r="D24" s="15">
        <f>+'QB INC STM'!E21</f>
        <v>0</v>
      </c>
      <c r="E24" s="15">
        <v>0</v>
      </c>
      <c r="F24" s="15">
        <f>+'Budget by GL account '!C16</f>
        <v>0</v>
      </c>
      <c r="G24" s="38">
        <f t="shared" si="0"/>
        <v>0</v>
      </c>
    </row>
    <row r="25" spans="1:7" ht="15.75" x14ac:dyDescent="0.25">
      <c r="A25" s="16" t="s">
        <v>7</v>
      </c>
      <c r="B25" s="18"/>
      <c r="C25" s="15">
        <f>+'QB INC STM'!C22</f>
        <v>0</v>
      </c>
      <c r="D25" s="15">
        <f>+'QB INC STM'!E22</f>
        <v>0</v>
      </c>
      <c r="E25" s="15">
        <v>0</v>
      </c>
      <c r="F25" s="15">
        <f>+'Budget by GL account '!C17</f>
        <v>0</v>
      </c>
      <c r="G25" s="38">
        <f t="shared" si="0"/>
        <v>0</v>
      </c>
    </row>
    <row r="26" spans="1:7" ht="15.75" x14ac:dyDescent="0.25">
      <c r="A26" s="16" t="s">
        <v>8</v>
      </c>
      <c r="B26" s="18"/>
      <c r="C26" s="15">
        <f>+'QB INC STM'!C23</f>
        <v>0</v>
      </c>
      <c r="D26" s="15">
        <f>+'QB INC STM'!E23</f>
        <v>0</v>
      </c>
      <c r="E26" s="15">
        <v>0</v>
      </c>
      <c r="F26" s="15">
        <f>+'Budget by GL account '!C18</f>
        <v>0</v>
      </c>
      <c r="G26" s="38">
        <f t="shared" si="0"/>
        <v>0</v>
      </c>
    </row>
    <row r="27" spans="1:7" ht="15.75" x14ac:dyDescent="0.25">
      <c r="A27" s="16" t="s">
        <v>9</v>
      </c>
      <c r="B27" s="18"/>
      <c r="C27" s="15">
        <f>+'QB INC STM'!C24</f>
        <v>0</v>
      </c>
      <c r="D27" s="15">
        <f>+'QB INC STM'!E24</f>
        <v>0</v>
      </c>
      <c r="E27" s="15">
        <v>0</v>
      </c>
      <c r="F27" s="15">
        <f>+'Budget by GL account '!C19</f>
        <v>0</v>
      </c>
      <c r="G27" s="38">
        <f t="shared" si="0"/>
        <v>0</v>
      </c>
    </row>
    <row r="28" spans="1:7" ht="15.75" x14ac:dyDescent="0.25">
      <c r="A28" s="19" t="s">
        <v>117</v>
      </c>
      <c r="B28" s="14"/>
      <c r="C28" s="20">
        <f>SUM(C22:C26)</f>
        <v>0</v>
      </c>
      <c r="D28" s="20">
        <f>SUM(D22:D26)</f>
        <v>0</v>
      </c>
      <c r="E28" s="20">
        <f>SUM(E22:E27)</f>
        <v>0</v>
      </c>
      <c r="F28" s="20">
        <f>SUM(F22:F27)</f>
        <v>0</v>
      </c>
      <c r="G28" s="20">
        <f>SUM(G22:G27)</f>
        <v>0</v>
      </c>
    </row>
    <row r="29" spans="1:7" ht="15.75" x14ac:dyDescent="0.25">
      <c r="A29" s="9"/>
      <c r="B29" s="17"/>
      <c r="C29" s="15"/>
      <c r="D29" s="15"/>
      <c r="E29" s="15"/>
      <c r="F29" s="15"/>
      <c r="G29" s="38"/>
    </row>
    <row r="30" spans="1:7" ht="15.75" x14ac:dyDescent="0.25">
      <c r="A30" s="13" t="s">
        <v>118</v>
      </c>
      <c r="B30" s="17" t="s">
        <v>142</v>
      </c>
      <c r="C30" s="57">
        <f>+C13+C19+C28</f>
        <v>0</v>
      </c>
      <c r="D30" s="57">
        <f>+D13+D19+D28</f>
        <v>0</v>
      </c>
      <c r="E30" s="57">
        <f>+E13+E19+E28</f>
        <v>0</v>
      </c>
      <c r="F30" s="57">
        <f>+F13+F19+F28</f>
        <v>0</v>
      </c>
      <c r="G30" s="57">
        <f>+G13+G19+G28</f>
        <v>0</v>
      </c>
    </row>
    <row r="31" spans="1:7" ht="15.75" x14ac:dyDescent="0.25">
      <c r="A31" s="13"/>
      <c r="B31" s="17"/>
      <c r="C31" s="15"/>
      <c r="D31" s="15"/>
      <c r="E31" s="15"/>
      <c r="F31" s="15"/>
      <c r="G31" s="15"/>
    </row>
    <row r="32" spans="1:7" ht="15.75" x14ac:dyDescent="0.25">
      <c r="A32" s="13"/>
      <c r="B32" s="17"/>
      <c r="C32" s="15"/>
      <c r="D32" s="15"/>
      <c r="E32" s="15"/>
      <c r="F32" s="15"/>
      <c r="G32" s="15"/>
    </row>
    <row r="33" spans="1:7" ht="15.75" hidden="1" x14ac:dyDescent="0.25">
      <c r="A33" s="94" t="s">
        <v>240</v>
      </c>
      <c r="B33" s="17"/>
      <c r="C33" s="15"/>
      <c r="D33" s="15"/>
      <c r="E33" s="15"/>
      <c r="F33" s="15"/>
      <c r="G33" s="15"/>
    </row>
    <row r="34" spans="1:7" ht="15.75" hidden="1" x14ac:dyDescent="0.25">
      <c r="A34" s="94" t="s">
        <v>244</v>
      </c>
      <c r="B34" s="17"/>
      <c r="C34" s="15"/>
      <c r="D34" s="15"/>
      <c r="E34" s="15"/>
      <c r="F34" s="15"/>
      <c r="G34" s="15"/>
    </row>
    <row r="35" spans="1:7" ht="15.75" x14ac:dyDescent="0.25">
      <c r="A35" s="9"/>
      <c r="B35" s="17"/>
      <c r="C35" s="24"/>
      <c r="D35" s="24"/>
      <c r="E35" s="24"/>
      <c r="F35" s="24"/>
    </row>
    <row r="36" spans="1:7" ht="15.75" x14ac:dyDescent="0.25">
      <c r="A36" s="9"/>
      <c r="B36" s="17"/>
      <c r="C36" s="24"/>
      <c r="D36" s="24"/>
      <c r="E36" s="24"/>
      <c r="F36" s="24"/>
    </row>
    <row r="37" spans="1:7" ht="15.75" x14ac:dyDescent="0.25">
      <c r="A37" s="9"/>
      <c r="B37" s="17"/>
      <c r="C37" s="24"/>
      <c r="D37" s="24"/>
      <c r="E37" s="24"/>
      <c r="F37" s="24"/>
    </row>
    <row r="38" spans="1:7" ht="15.75" x14ac:dyDescent="0.25">
      <c r="A38" s="9"/>
      <c r="B38" s="17"/>
      <c r="C38" s="24"/>
      <c r="D38" s="24"/>
      <c r="E38" s="24"/>
      <c r="F38" s="24"/>
    </row>
    <row r="39" spans="1:7" ht="15.75" x14ac:dyDescent="0.25">
      <c r="A39" s="9"/>
      <c r="B39" s="17"/>
      <c r="C39" s="11" t="s">
        <v>136</v>
      </c>
      <c r="D39" s="11" t="str">
        <f t="shared" ref="D39:G40" si="1">+D6</f>
        <v>YTD</v>
      </c>
      <c r="E39" s="97" t="str">
        <f t="shared" si="1"/>
        <v>PROJECTIONS</v>
      </c>
      <c r="F39" s="11" t="str">
        <f t="shared" si="1"/>
        <v>ANNUAL</v>
      </c>
      <c r="G39" s="56" t="str">
        <f t="shared" si="1"/>
        <v>VARIANCE</v>
      </c>
    </row>
    <row r="40" spans="1:7" ht="23.25" x14ac:dyDescent="0.25">
      <c r="A40" s="9"/>
      <c r="B40" s="17"/>
      <c r="C40" s="11" t="s">
        <v>140</v>
      </c>
      <c r="D40" s="11" t="str">
        <f t="shared" si="1"/>
        <v>2022</v>
      </c>
      <c r="E40" s="11">
        <f t="shared" si="1"/>
        <v>2022</v>
      </c>
      <c r="F40" s="11" t="str">
        <f t="shared" si="1"/>
        <v>BUDGET</v>
      </c>
      <c r="G40" s="62" t="str">
        <f t="shared" si="1"/>
        <v>PROJECTIONS VS BUDGET</v>
      </c>
    </row>
    <row r="41" spans="1:7" ht="15.75" x14ac:dyDescent="0.25">
      <c r="A41" s="21" t="s">
        <v>247</v>
      </c>
      <c r="B41" s="14"/>
      <c r="C41" s="24"/>
      <c r="D41" s="24"/>
      <c r="E41" s="24"/>
      <c r="F41" s="24"/>
    </row>
    <row r="42" spans="1:7" ht="15.75" x14ac:dyDescent="0.25">
      <c r="A42" s="21" t="s">
        <v>120</v>
      </c>
      <c r="B42" s="25"/>
      <c r="C42" s="24"/>
      <c r="D42" s="24"/>
      <c r="E42" s="24"/>
      <c r="F42" s="24"/>
    </row>
    <row r="43" spans="1:7" ht="15.75" x14ac:dyDescent="0.25">
      <c r="A43" s="16" t="s">
        <v>10</v>
      </c>
      <c r="B43" s="17" t="s">
        <v>142</v>
      </c>
      <c r="C43" s="24">
        <f>+'QB INC STM'!B32</f>
        <v>0</v>
      </c>
      <c r="D43" s="24">
        <f>+'QB INC STM'!D32</f>
        <v>0</v>
      </c>
      <c r="E43" s="15">
        <v>0</v>
      </c>
      <c r="F43" s="24">
        <f>+'Budget by GL account '!C27</f>
        <v>0</v>
      </c>
      <c r="G43" s="58">
        <f>+E43-F43</f>
        <v>0</v>
      </c>
    </row>
    <row r="44" spans="1:7" ht="15.75" x14ac:dyDescent="0.25">
      <c r="A44" s="16" t="s">
        <v>11</v>
      </c>
      <c r="B44" s="25"/>
      <c r="C44" s="24">
        <f>+'QB INC STM'!B33</f>
        <v>0</v>
      </c>
      <c r="D44" s="24">
        <f>+'QB INC STM'!D33</f>
        <v>0</v>
      </c>
      <c r="E44" s="15">
        <v>0</v>
      </c>
      <c r="F44" s="24">
        <f>+'Budget by GL account '!C28</f>
        <v>0</v>
      </c>
      <c r="G44" s="58">
        <f t="shared" ref="G44:G65" si="2">+E44-F44</f>
        <v>0</v>
      </c>
    </row>
    <row r="45" spans="1:7" ht="15.75" x14ac:dyDescent="0.25">
      <c r="A45" s="16" t="s">
        <v>12</v>
      </c>
      <c r="B45" s="18"/>
      <c r="C45" s="24">
        <f>+'QB INC STM'!B34</f>
        <v>0</v>
      </c>
      <c r="D45" s="24">
        <f>+'QB INC STM'!D34</f>
        <v>0</v>
      </c>
      <c r="E45" s="15">
        <v>0</v>
      </c>
      <c r="F45" s="24">
        <f>+'Budget by GL account '!C29</f>
        <v>0</v>
      </c>
      <c r="G45" s="58">
        <f t="shared" si="2"/>
        <v>0</v>
      </c>
    </row>
    <row r="46" spans="1:7" ht="15.75" x14ac:dyDescent="0.25">
      <c r="A46" s="22" t="s">
        <v>143</v>
      </c>
      <c r="B46" s="18"/>
      <c r="C46" s="24">
        <f>+'QB INC STM'!B35</f>
        <v>0</v>
      </c>
      <c r="D46" s="24">
        <f>+'QB INC STM'!D35</f>
        <v>0</v>
      </c>
      <c r="E46" s="15">
        <v>0</v>
      </c>
      <c r="F46" s="24">
        <f>+'Budget by GL account '!C30</f>
        <v>0</v>
      </c>
      <c r="G46" s="58">
        <f t="shared" si="2"/>
        <v>0</v>
      </c>
    </row>
    <row r="47" spans="1:7" ht="15.75" x14ac:dyDescent="0.25">
      <c r="A47" s="16" t="s">
        <v>14</v>
      </c>
      <c r="B47" s="18"/>
      <c r="C47" s="24">
        <f>+'QB INC STM'!B36</f>
        <v>0</v>
      </c>
      <c r="D47" s="24">
        <f>+'QB INC STM'!D36</f>
        <v>0</v>
      </c>
      <c r="E47" s="15">
        <v>0</v>
      </c>
      <c r="F47" s="24">
        <f>+'Budget by GL account '!C31</f>
        <v>0</v>
      </c>
      <c r="G47" s="58">
        <f t="shared" si="2"/>
        <v>0</v>
      </c>
    </row>
    <row r="48" spans="1:7" ht="15.75" x14ac:dyDescent="0.25">
      <c r="A48" s="19" t="s">
        <v>121</v>
      </c>
      <c r="B48" s="14"/>
      <c r="C48" s="23">
        <f>SUM(C43:C47)</f>
        <v>0</v>
      </c>
      <c r="D48" s="23">
        <f>SUM(D43:D47)</f>
        <v>0</v>
      </c>
      <c r="E48" s="23">
        <f>SUM(E43:E47)</f>
        <v>0</v>
      </c>
      <c r="F48" s="23">
        <f>SUM(F43:F47)</f>
        <v>0</v>
      </c>
      <c r="G48" s="23">
        <f>SUM(G43:G47)</f>
        <v>0</v>
      </c>
    </row>
    <row r="49" spans="1:7" ht="15.75" x14ac:dyDescent="0.25">
      <c r="A49" s="16" t="s">
        <v>15</v>
      </c>
      <c r="B49" s="18"/>
      <c r="C49" s="24">
        <f>+'QB INC STM'!C38</f>
        <v>0</v>
      </c>
      <c r="D49" s="24">
        <f>+'QB INC STM'!E38</f>
        <v>0</v>
      </c>
      <c r="E49" s="15">
        <v>0</v>
      </c>
      <c r="F49" s="24">
        <f>+'Budget by GL account '!C33</f>
        <v>0</v>
      </c>
      <c r="G49" s="58">
        <f t="shared" si="2"/>
        <v>0</v>
      </c>
    </row>
    <row r="50" spans="1:7" ht="15.75" x14ac:dyDescent="0.25">
      <c r="A50" s="16" t="s">
        <v>16</v>
      </c>
      <c r="B50" s="18"/>
      <c r="C50" s="24">
        <f>+'QB INC STM'!C39</f>
        <v>0</v>
      </c>
      <c r="D50" s="24">
        <f>+'QB INC STM'!E39</f>
        <v>0</v>
      </c>
      <c r="E50" s="15">
        <v>0</v>
      </c>
      <c r="F50" s="24">
        <f>+'Budget by GL account '!C34</f>
        <v>0</v>
      </c>
      <c r="G50" s="58">
        <f t="shared" si="2"/>
        <v>0</v>
      </c>
    </row>
    <row r="51" spans="1:7" ht="15.75" x14ac:dyDescent="0.25">
      <c r="A51" s="16" t="s">
        <v>17</v>
      </c>
      <c r="B51" s="18"/>
      <c r="C51" s="24">
        <f>+'QB INC STM'!C40</f>
        <v>0</v>
      </c>
      <c r="D51" s="24">
        <f>+'QB INC STM'!E40</f>
        <v>0</v>
      </c>
      <c r="E51" s="15">
        <v>0</v>
      </c>
      <c r="F51" s="24">
        <f>+'Budget by GL account '!C35</f>
        <v>0</v>
      </c>
      <c r="G51" s="58">
        <f t="shared" si="2"/>
        <v>0</v>
      </c>
    </row>
    <row r="52" spans="1:7" ht="15.75" x14ac:dyDescent="0.25">
      <c r="A52" s="16" t="s">
        <v>18</v>
      </c>
      <c r="B52" s="18"/>
      <c r="C52" s="24">
        <f>+'QB INC STM'!C41</f>
        <v>0</v>
      </c>
      <c r="D52" s="24">
        <f>+'QB INC STM'!E41</f>
        <v>0</v>
      </c>
      <c r="E52" s="15">
        <v>0</v>
      </c>
      <c r="F52" s="24">
        <f>+'Budget by GL account '!C37</f>
        <v>0</v>
      </c>
      <c r="G52" s="58">
        <f t="shared" si="2"/>
        <v>0</v>
      </c>
    </row>
    <row r="53" spans="1:7" ht="15.75" x14ac:dyDescent="0.25">
      <c r="A53" s="16" t="s">
        <v>19</v>
      </c>
      <c r="B53" s="18"/>
      <c r="C53" s="24">
        <f>+'QB INC STM'!C42</f>
        <v>0</v>
      </c>
      <c r="D53" s="24">
        <f>+'QB INC STM'!E42</f>
        <v>0</v>
      </c>
      <c r="E53" s="15">
        <v>0</v>
      </c>
      <c r="F53" s="24">
        <f>+'Budget by GL account '!C38</f>
        <v>0</v>
      </c>
      <c r="G53" s="58">
        <f t="shared" si="2"/>
        <v>0</v>
      </c>
    </row>
    <row r="54" spans="1:7" ht="15.75" x14ac:dyDescent="0.25">
      <c r="A54" s="16" t="s">
        <v>20</v>
      </c>
      <c r="B54" s="18"/>
      <c r="C54" s="24">
        <f>+'QB INC STM'!C43</f>
        <v>0</v>
      </c>
      <c r="D54" s="24">
        <f>+'QB INC STM'!E43</f>
        <v>0</v>
      </c>
      <c r="E54" s="15">
        <v>0</v>
      </c>
      <c r="F54" s="24">
        <f>+'Budget by GL account '!C39</f>
        <v>0</v>
      </c>
      <c r="G54" s="58">
        <f t="shared" si="2"/>
        <v>0</v>
      </c>
    </row>
    <row r="55" spans="1:7" ht="15.75" x14ac:dyDescent="0.25">
      <c r="A55" s="16" t="s">
        <v>21</v>
      </c>
      <c r="B55" s="18"/>
      <c r="C55" s="24">
        <f>+'QB INC STM'!C44</f>
        <v>0</v>
      </c>
      <c r="D55" s="24">
        <f>+'QB INC STM'!E44</f>
        <v>0</v>
      </c>
      <c r="E55" s="15">
        <v>0</v>
      </c>
      <c r="F55" s="24">
        <f>+'Budget by GL account '!C40</f>
        <v>0</v>
      </c>
      <c r="G55" s="58">
        <f t="shared" si="2"/>
        <v>0</v>
      </c>
    </row>
    <row r="56" spans="1:7" ht="15.75" x14ac:dyDescent="0.25">
      <c r="A56" s="16" t="s">
        <v>22</v>
      </c>
      <c r="B56" s="18"/>
      <c r="C56" s="24">
        <f>+'QB INC STM'!C45</f>
        <v>0</v>
      </c>
      <c r="D56" s="24">
        <f>+'QB INC STM'!E45</f>
        <v>0</v>
      </c>
      <c r="E56" s="15">
        <v>0</v>
      </c>
      <c r="F56" s="24">
        <f>+'Budget by GL account '!C41</f>
        <v>0</v>
      </c>
      <c r="G56" s="58">
        <f t="shared" si="2"/>
        <v>0</v>
      </c>
    </row>
    <row r="57" spans="1:7" ht="15.75" x14ac:dyDescent="0.25">
      <c r="A57" s="16" t="s">
        <v>23</v>
      </c>
      <c r="B57" s="18"/>
      <c r="C57" s="24">
        <f>+'QB INC STM'!C46</f>
        <v>0</v>
      </c>
      <c r="D57" s="24">
        <f>+'QB INC STM'!E46</f>
        <v>0</v>
      </c>
      <c r="E57" s="15">
        <v>0</v>
      </c>
      <c r="F57" s="24">
        <f>+'Budget by GL account '!C42</f>
        <v>0</v>
      </c>
      <c r="G57" s="58">
        <f t="shared" si="2"/>
        <v>0</v>
      </c>
    </row>
    <row r="58" spans="1:7" ht="15.75" x14ac:dyDescent="0.25">
      <c r="A58" s="16" t="s">
        <v>24</v>
      </c>
      <c r="B58" s="18"/>
      <c r="C58" s="24">
        <f>+'QB INC STM'!C47</f>
        <v>0</v>
      </c>
      <c r="D58" s="24">
        <f>+'QB INC STM'!E47</f>
        <v>0</v>
      </c>
      <c r="E58" s="15">
        <v>0</v>
      </c>
      <c r="F58" s="24">
        <f>+'Budget by GL account '!C44</f>
        <v>0</v>
      </c>
      <c r="G58" s="58">
        <f t="shared" si="2"/>
        <v>0</v>
      </c>
    </row>
    <row r="59" spans="1:7" ht="15.75" x14ac:dyDescent="0.25">
      <c r="A59" s="22" t="s">
        <v>144</v>
      </c>
      <c r="B59" s="18"/>
      <c r="C59" s="24">
        <f>+'QB INC STM'!C48</f>
        <v>0</v>
      </c>
      <c r="D59" s="24">
        <f>+'QB INC STM'!E48</f>
        <v>0</v>
      </c>
      <c r="E59" s="15">
        <v>0</v>
      </c>
      <c r="F59" s="24">
        <f>+'Budget by GL account '!C45</f>
        <v>0</v>
      </c>
      <c r="G59" s="58">
        <f t="shared" si="2"/>
        <v>0</v>
      </c>
    </row>
    <row r="60" spans="1:7" ht="15.75" x14ac:dyDescent="0.25">
      <c r="A60" s="16" t="s">
        <v>26</v>
      </c>
      <c r="B60" s="18"/>
      <c r="C60" s="24">
        <f>+'QB INC STM'!C49</f>
        <v>0</v>
      </c>
      <c r="D60" s="24">
        <f>+'QB INC STM'!E49</f>
        <v>0</v>
      </c>
      <c r="E60" s="15">
        <v>0</v>
      </c>
      <c r="F60" s="24">
        <f>+'Budget by GL account '!C46</f>
        <v>0</v>
      </c>
      <c r="G60" s="58">
        <f t="shared" si="2"/>
        <v>0</v>
      </c>
    </row>
    <row r="61" spans="1:7" ht="15.75" x14ac:dyDescent="0.25">
      <c r="A61" s="16" t="s">
        <v>267</v>
      </c>
      <c r="B61" s="18"/>
      <c r="C61" s="24">
        <f>+'QB INC STM'!C50</f>
        <v>0</v>
      </c>
      <c r="D61" s="24">
        <f>+'QB INC STM'!E50</f>
        <v>0</v>
      </c>
      <c r="E61" s="15">
        <v>0</v>
      </c>
      <c r="F61" s="24">
        <f>+'Budget by GL account '!C47</f>
        <v>0</v>
      </c>
      <c r="G61" s="58">
        <f t="shared" si="2"/>
        <v>0</v>
      </c>
    </row>
    <row r="62" spans="1:7" ht="15.75" x14ac:dyDescent="0.25">
      <c r="A62" s="16" t="s">
        <v>28</v>
      </c>
      <c r="B62" s="18"/>
      <c r="C62" s="24">
        <f>+'QB INC STM'!C51</f>
        <v>0</v>
      </c>
      <c r="D62" s="24">
        <f>+'QB INC STM'!E51</f>
        <v>0</v>
      </c>
      <c r="E62" s="15">
        <v>0</v>
      </c>
      <c r="F62" s="24">
        <f>+'Budget by GL account '!C48</f>
        <v>0</v>
      </c>
      <c r="G62" s="58">
        <f t="shared" si="2"/>
        <v>0</v>
      </c>
    </row>
    <row r="63" spans="1:7" ht="15.75" x14ac:dyDescent="0.25">
      <c r="A63" s="16" t="s">
        <v>145</v>
      </c>
      <c r="B63" s="18"/>
      <c r="C63" s="24">
        <f>+'QB INC STM'!C52</f>
        <v>0</v>
      </c>
      <c r="D63" s="24">
        <f>+'QB INC STM'!E52</f>
        <v>0</v>
      </c>
      <c r="E63" s="15">
        <v>0</v>
      </c>
      <c r="F63" s="24">
        <f>+'Budget by GL account '!C49</f>
        <v>0</v>
      </c>
      <c r="G63" s="58">
        <f t="shared" si="2"/>
        <v>0</v>
      </c>
    </row>
    <row r="64" spans="1:7" ht="15.75" x14ac:dyDescent="0.25">
      <c r="A64" s="16" t="s">
        <v>30</v>
      </c>
      <c r="B64" s="18"/>
      <c r="C64" s="24">
        <f>+'QB INC STM'!C53</f>
        <v>0</v>
      </c>
      <c r="D64" s="24">
        <f>+'QB INC STM'!E53</f>
        <v>0</v>
      </c>
      <c r="E64" s="15">
        <v>0</v>
      </c>
      <c r="F64" s="24">
        <f>+'Budget by GL account '!C50</f>
        <v>0</v>
      </c>
      <c r="G64" s="58">
        <f t="shared" si="2"/>
        <v>0</v>
      </c>
    </row>
    <row r="65" spans="1:10" ht="15.75" x14ac:dyDescent="0.25">
      <c r="A65" s="22" t="s">
        <v>31</v>
      </c>
      <c r="B65" s="18"/>
      <c r="C65" s="24">
        <f>+'QB INC STM'!C54</f>
        <v>0</v>
      </c>
      <c r="D65" s="24">
        <f>+'QB INC STM'!E54</f>
        <v>0</v>
      </c>
      <c r="E65" s="15">
        <v>0</v>
      </c>
      <c r="F65" s="24">
        <f>+'Budget by GL account '!C51</f>
        <v>0</v>
      </c>
      <c r="G65" s="58">
        <f t="shared" si="2"/>
        <v>0</v>
      </c>
    </row>
    <row r="66" spans="1:10" ht="15.75" x14ac:dyDescent="0.25">
      <c r="A66" s="19" t="s">
        <v>122</v>
      </c>
      <c r="B66" s="26" t="e">
        <f>+E66/E30</f>
        <v>#DIV/0!</v>
      </c>
      <c r="C66" s="23">
        <f>SUM(C48:C65)</f>
        <v>0</v>
      </c>
      <c r="D66" s="23">
        <f>SUM(D48:D65)</f>
        <v>0</v>
      </c>
      <c r="E66" s="23">
        <f>SUM(E48:E65)</f>
        <v>0</v>
      </c>
      <c r="F66" s="23">
        <f>SUM(F48:F65)</f>
        <v>0</v>
      </c>
      <c r="G66" s="23">
        <f>SUM(G48:G65)</f>
        <v>0</v>
      </c>
      <c r="H66" t="e">
        <f>+F66/F30</f>
        <v>#DIV/0!</v>
      </c>
    </row>
    <row r="67" spans="1:10" ht="15.75" x14ac:dyDescent="0.25">
      <c r="A67" s="9"/>
      <c r="B67" s="17"/>
      <c r="C67" s="24"/>
      <c r="D67" s="24"/>
      <c r="E67" s="24"/>
      <c r="F67" s="24"/>
      <c r="G67" s="60"/>
    </row>
    <row r="68" spans="1:10" ht="15.75" x14ac:dyDescent="0.25">
      <c r="A68" s="9"/>
      <c r="B68" s="17"/>
      <c r="C68" s="24"/>
      <c r="D68" s="24"/>
      <c r="E68" s="24"/>
      <c r="F68" s="24"/>
      <c r="G68" s="60"/>
    </row>
    <row r="69" spans="1:10" ht="15.75" x14ac:dyDescent="0.25">
      <c r="A69" s="9"/>
      <c r="B69" s="17"/>
      <c r="C69" s="24"/>
      <c r="D69" s="24"/>
      <c r="E69" s="24"/>
      <c r="F69" s="24"/>
      <c r="G69" s="60"/>
    </row>
    <row r="70" spans="1:10" ht="15.75" x14ac:dyDescent="0.25">
      <c r="A70" s="9"/>
      <c r="B70" s="17"/>
      <c r="C70" s="24"/>
      <c r="D70" s="24"/>
      <c r="E70" s="24"/>
      <c r="F70" s="24"/>
      <c r="G70" s="60"/>
    </row>
    <row r="71" spans="1:10" ht="15.75" x14ac:dyDescent="0.25">
      <c r="A71" s="9"/>
      <c r="B71" s="17"/>
      <c r="C71" s="28" t="str">
        <f t="shared" ref="C71:G72" si="3">+C6</f>
        <v xml:space="preserve">CURRENT </v>
      </c>
      <c r="D71" s="28" t="str">
        <f t="shared" si="3"/>
        <v>YTD</v>
      </c>
      <c r="E71" s="98" t="str">
        <f t="shared" si="3"/>
        <v>PROJECTIONS</v>
      </c>
      <c r="F71" s="28" t="str">
        <f t="shared" si="3"/>
        <v>ANNUAL</v>
      </c>
      <c r="G71" s="28" t="str">
        <f t="shared" si="3"/>
        <v>VARIANCE</v>
      </c>
    </row>
    <row r="72" spans="1:10" ht="26.65" customHeight="1" x14ac:dyDescent="0.25">
      <c r="A72" s="9"/>
      <c r="B72" s="17"/>
      <c r="C72" s="28" t="str">
        <f t="shared" si="3"/>
        <v>MONTH</v>
      </c>
      <c r="D72" s="28" t="str">
        <f t="shared" si="3"/>
        <v>2022</v>
      </c>
      <c r="E72" s="11">
        <f t="shared" si="3"/>
        <v>2022</v>
      </c>
      <c r="F72" s="28" t="str">
        <f t="shared" si="3"/>
        <v>BUDGET</v>
      </c>
      <c r="G72" s="96" t="str">
        <f t="shared" si="3"/>
        <v>PROJECTIONS VS BUDGET</v>
      </c>
    </row>
    <row r="73" spans="1:10" ht="10.9" customHeight="1" x14ac:dyDescent="0.25">
      <c r="A73" s="9"/>
      <c r="B73" s="17"/>
      <c r="C73" s="24"/>
      <c r="D73" s="24"/>
      <c r="E73" s="24"/>
      <c r="F73" s="24"/>
      <c r="G73" s="60"/>
    </row>
    <row r="74" spans="1:10" ht="15.75" x14ac:dyDescent="0.25">
      <c r="A74" s="21" t="s">
        <v>146</v>
      </c>
      <c r="B74" s="14"/>
      <c r="C74" s="24"/>
      <c r="D74" s="24"/>
      <c r="E74" s="24"/>
      <c r="F74" s="24"/>
      <c r="G74" s="60"/>
    </row>
    <row r="75" spans="1:10" ht="15.75" x14ac:dyDescent="0.25">
      <c r="A75" s="16" t="s">
        <v>33</v>
      </c>
      <c r="B75" s="14"/>
      <c r="C75" s="24">
        <f>+'QB INC STM'!C59</f>
        <v>0</v>
      </c>
      <c r="D75" s="24">
        <f>+'QB INC STM'!E59</f>
        <v>0</v>
      </c>
      <c r="E75" s="15">
        <v>0</v>
      </c>
      <c r="F75" s="24">
        <f>+'Budget by GL account '!C56</f>
        <v>0</v>
      </c>
      <c r="G75" s="38">
        <f t="shared" ref="G75:G137" si="4">+E75-F75</f>
        <v>0</v>
      </c>
    </row>
    <row r="76" spans="1:10" ht="15.75" x14ac:dyDescent="0.25">
      <c r="A76" s="22" t="s">
        <v>34</v>
      </c>
      <c r="B76" s="18"/>
      <c r="C76" s="24">
        <f>+'QB INC STM'!C60</f>
        <v>0</v>
      </c>
      <c r="D76" s="24">
        <f>+'QB INC STM'!E60</f>
        <v>0</v>
      </c>
      <c r="E76" s="15">
        <v>0</v>
      </c>
      <c r="F76" s="24">
        <f>+'Budget by GL account '!C57</f>
        <v>0</v>
      </c>
      <c r="G76" s="38">
        <f t="shared" si="4"/>
        <v>0</v>
      </c>
    </row>
    <row r="77" spans="1:10" ht="15.75" x14ac:dyDescent="0.25">
      <c r="A77" s="22" t="s">
        <v>35</v>
      </c>
      <c r="B77" s="18"/>
      <c r="C77" s="24">
        <f>+'QB INC STM'!C61</f>
        <v>0</v>
      </c>
      <c r="D77" s="24">
        <f>+'QB INC STM'!E61</f>
        <v>0</v>
      </c>
      <c r="E77" s="15">
        <v>0</v>
      </c>
      <c r="F77" s="24">
        <f>+'Budget by GL account '!C58</f>
        <v>0</v>
      </c>
      <c r="G77" s="38">
        <f t="shared" si="4"/>
        <v>0</v>
      </c>
      <c r="I77" t="s">
        <v>252</v>
      </c>
      <c r="J77" t="s">
        <v>250</v>
      </c>
    </row>
    <row r="78" spans="1:10" ht="15.75" x14ac:dyDescent="0.25">
      <c r="A78" s="22" t="s">
        <v>36</v>
      </c>
      <c r="B78" s="18"/>
      <c r="C78" s="24">
        <f>+'QB INC STM'!C62</f>
        <v>0</v>
      </c>
      <c r="D78" s="24">
        <f>+'QB INC STM'!E62</f>
        <v>0</v>
      </c>
      <c r="E78" s="15">
        <v>0</v>
      </c>
      <c r="F78" s="24">
        <f>+'Budget by GL account '!C59</f>
        <v>0</v>
      </c>
      <c r="G78" s="38">
        <f t="shared" si="4"/>
        <v>0</v>
      </c>
      <c r="I78" t="s">
        <v>252</v>
      </c>
    </row>
    <row r="79" spans="1:10" ht="15.75" x14ac:dyDescent="0.25">
      <c r="A79" s="22" t="s">
        <v>278</v>
      </c>
      <c r="B79" s="18"/>
      <c r="C79" s="24">
        <f>+'QB INC STM'!C63</f>
        <v>0</v>
      </c>
      <c r="D79" s="24">
        <f>+'QB INC STM'!E63</f>
        <v>0</v>
      </c>
      <c r="E79" s="24">
        <v>0</v>
      </c>
      <c r="F79" s="24">
        <f>+'Budget by GL account '!C61</f>
        <v>0</v>
      </c>
      <c r="G79" s="38">
        <f t="shared" si="4"/>
        <v>0</v>
      </c>
    </row>
    <row r="80" spans="1:10" ht="15.75" x14ac:dyDescent="0.25">
      <c r="A80" s="19" t="s">
        <v>123</v>
      </c>
      <c r="B80" s="27" t="e">
        <f>+E80/E30</f>
        <v>#DIV/0!</v>
      </c>
      <c r="C80" s="23">
        <f>SUM(C75:C79)</f>
        <v>0</v>
      </c>
      <c r="D80" s="23">
        <f>SUM(D75:D79)</f>
        <v>0</v>
      </c>
      <c r="E80" s="23">
        <f>SUM(E75:E79)</f>
        <v>0</v>
      </c>
      <c r="F80" s="23">
        <f>SUM(F75:F79)</f>
        <v>0</v>
      </c>
      <c r="G80" s="23">
        <f>SUM(G75:G79)</f>
        <v>0</v>
      </c>
      <c r="H80" s="99" t="e">
        <f>+F80/F30</f>
        <v>#DIV/0!</v>
      </c>
    </row>
    <row r="81" spans="1:7" ht="15.75" x14ac:dyDescent="0.25">
      <c r="A81" s="19"/>
      <c r="B81" s="93"/>
      <c r="C81" s="24"/>
      <c r="D81" s="24"/>
      <c r="E81" s="24"/>
      <c r="F81" s="24"/>
      <c r="G81" s="24"/>
    </row>
    <row r="82" spans="1:7" ht="15.75" hidden="1" x14ac:dyDescent="0.25">
      <c r="A82" s="94" t="s">
        <v>240</v>
      </c>
      <c r="B82" s="93"/>
      <c r="C82" s="24"/>
      <c r="D82" s="24"/>
      <c r="E82" s="24"/>
      <c r="F82" s="24"/>
      <c r="G82" s="24"/>
    </row>
    <row r="83" spans="1:7" ht="15.75" hidden="1" x14ac:dyDescent="0.25">
      <c r="A83" s="94" t="s">
        <v>241</v>
      </c>
      <c r="B83" s="93"/>
      <c r="C83" s="24"/>
      <c r="D83" s="24"/>
      <c r="E83" s="24"/>
      <c r="F83" s="24"/>
      <c r="G83" s="24"/>
    </row>
    <row r="84" spans="1:7" ht="15.75" hidden="1" x14ac:dyDescent="0.25">
      <c r="A84" s="94" t="s">
        <v>242</v>
      </c>
      <c r="B84" s="93"/>
      <c r="C84" s="24"/>
      <c r="D84" s="24"/>
      <c r="E84" s="24"/>
      <c r="F84" s="24"/>
      <c r="G84" s="24"/>
    </row>
    <row r="85" spans="1:7" ht="10.15" hidden="1" customHeight="1" x14ac:dyDescent="0.25">
      <c r="A85" s="94"/>
      <c r="B85" s="93"/>
      <c r="C85" s="24"/>
      <c r="D85" s="24"/>
      <c r="E85" s="24"/>
      <c r="F85" s="24"/>
      <c r="G85" s="24"/>
    </row>
    <row r="86" spans="1:7" ht="15.75" hidden="1" x14ac:dyDescent="0.25">
      <c r="A86" s="94" t="s">
        <v>243</v>
      </c>
      <c r="B86" s="93"/>
      <c r="C86" s="24"/>
      <c r="D86" s="24"/>
      <c r="E86" s="24"/>
      <c r="F86" s="24"/>
      <c r="G86" s="24"/>
    </row>
    <row r="87" spans="1:7" ht="15.75" hidden="1" x14ac:dyDescent="0.25">
      <c r="A87" s="94" t="s">
        <v>242</v>
      </c>
      <c r="B87" s="93"/>
      <c r="C87" s="24"/>
      <c r="D87" s="24"/>
      <c r="E87" s="24"/>
      <c r="F87" s="24"/>
      <c r="G87" s="24"/>
    </row>
    <row r="88" spans="1:7" ht="15.75" hidden="1" x14ac:dyDescent="0.25">
      <c r="A88" s="94"/>
      <c r="B88" s="93"/>
      <c r="C88" s="24"/>
      <c r="D88" s="24"/>
      <c r="E88" s="24"/>
      <c r="F88" s="24"/>
      <c r="G88" s="24"/>
    </row>
    <row r="89" spans="1:7" ht="15.75" hidden="1" x14ac:dyDescent="0.25">
      <c r="A89" s="94"/>
      <c r="B89" s="93"/>
      <c r="C89" s="24"/>
      <c r="D89" s="24"/>
      <c r="E89" s="24"/>
      <c r="F89" s="24"/>
      <c r="G89" s="24"/>
    </row>
    <row r="90" spans="1:7" ht="15.75" hidden="1" x14ac:dyDescent="0.25">
      <c r="A90" s="94"/>
      <c r="B90" s="93"/>
      <c r="C90" s="24"/>
      <c r="D90" s="24"/>
      <c r="E90" s="24"/>
      <c r="F90" s="24"/>
      <c r="G90" s="24"/>
    </row>
    <row r="91" spans="1:7" ht="15.75" hidden="1" x14ac:dyDescent="0.25">
      <c r="A91" s="9"/>
      <c r="B91" s="17"/>
      <c r="C91" s="24"/>
      <c r="D91" s="24"/>
      <c r="E91" s="24"/>
      <c r="F91" s="24"/>
      <c r="G91" s="38"/>
    </row>
    <row r="92" spans="1:7" ht="15.75" x14ac:dyDescent="0.25">
      <c r="A92" s="9"/>
      <c r="B92" s="17"/>
      <c r="C92" s="24"/>
      <c r="D92" s="24"/>
      <c r="E92" s="24"/>
      <c r="F92" s="24"/>
      <c r="G92" s="38"/>
    </row>
    <row r="93" spans="1:7" ht="15.75" x14ac:dyDescent="0.25">
      <c r="A93" s="9"/>
      <c r="B93" s="17"/>
      <c r="C93" s="24"/>
      <c r="D93" s="24"/>
      <c r="E93" s="24"/>
      <c r="F93" s="24"/>
      <c r="G93" s="38"/>
    </row>
    <row r="94" spans="1:7" ht="15.75" x14ac:dyDescent="0.25">
      <c r="A94" s="9"/>
      <c r="B94" s="17"/>
      <c r="C94" s="24"/>
      <c r="D94" s="24"/>
      <c r="E94" s="24"/>
      <c r="F94" s="24"/>
      <c r="G94" s="38"/>
    </row>
    <row r="95" spans="1:7" ht="15.75" x14ac:dyDescent="0.25">
      <c r="A95" s="9"/>
      <c r="B95" s="17"/>
      <c r="C95" s="24"/>
      <c r="D95" s="24"/>
      <c r="E95" s="24"/>
      <c r="F95" s="24"/>
      <c r="G95" s="38"/>
    </row>
    <row r="96" spans="1:7" ht="15.75" x14ac:dyDescent="0.25">
      <c r="A96" s="30" t="s">
        <v>147</v>
      </c>
      <c r="B96" s="17"/>
      <c r="C96" s="24"/>
      <c r="D96" s="24"/>
      <c r="E96" s="24"/>
      <c r="F96" s="24"/>
      <c r="G96" s="38"/>
    </row>
    <row r="97" spans="1:8" ht="15.75" x14ac:dyDescent="0.25">
      <c r="A97" s="31" t="s">
        <v>39</v>
      </c>
      <c r="B97" s="17"/>
      <c r="C97" s="24">
        <f>+'QB INC STM'!C67</f>
        <v>0</v>
      </c>
      <c r="D97" s="24">
        <f>+'QB INC STM'!E67</f>
        <v>0</v>
      </c>
      <c r="E97" s="15">
        <v>0</v>
      </c>
      <c r="F97" s="24">
        <f>+'Budget by GL account '!C65</f>
        <v>0</v>
      </c>
      <c r="G97" s="38">
        <f t="shared" si="4"/>
        <v>0</v>
      </c>
    </row>
    <row r="98" spans="1:8" ht="15.75" x14ac:dyDescent="0.25">
      <c r="A98" s="31" t="s">
        <v>40</v>
      </c>
      <c r="B98" s="17"/>
      <c r="C98" s="24">
        <f>+'QB INC STM'!C68</f>
        <v>0</v>
      </c>
      <c r="D98" s="24">
        <f>+'QB INC STM'!E68</f>
        <v>0</v>
      </c>
      <c r="E98" s="15">
        <v>0</v>
      </c>
      <c r="F98" s="24">
        <f>+'Budget by GL account '!C66</f>
        <v>0</v>
      </c>
      <c r="G98" s="38">
        <f t="shared" si="4"/>
        <v>0</v>
      </c>
    </row>
    <row r="99" spans="1:8" ht="15.75" x14ac:dyDescent="0.25">
      <c r="A99" s="31" t="s">
        <v>41</v>
      </c>
      <c r="B99" s="17"/>
      <c r="C99" s="24">
        <f>+'QB INC STM'!C69</f>
        <v>0</v>
      </c>
      <c r="D99" s="24">
        <f>+'QB INC STM'!E69</f>
        <v>0</v>
      </c>
      <c r="E99" s="15">
        <v>0</v>
      </c>
      <c r="F99" s="24">
        <f>+'Budget by GL account '!C67</f>
        <v>0</v>
      </c>
      <c r="G99" s="38">
        <f t="shared" si="4"/>
        <v>0</v>
      </c>
    </row>
    <row r="100" spans="1:8" ht="15.75" x14ac:dyDescent="0.25">
      <c r="A100" s="31" t="s">
        <v>42</v>
      </c>
      <c r="B100" s="17"/>
      <c r="C100" s="24">
        <f>+'QB INC STM'!C70</f>
        <v>0</v>
      </c>
      <c r="D100" s="24">
        <f>+'QB INC STM'!E70</f>
        <v>0</v>
      </c>
      <c r="E100" s="15">
        <v>0</v>
      </c>
      <c r="F100" s="24">
        <f>+'Budget by GL account '!C68</f>
        <v>0</v>
      </c>
      <c r="G100" s="38">
        <f>+E100-F100</f>
        <v>0</v>
      </c>
    </row>
    <row r="101" spans="1:8" ht="15.75" x14ac:dyDescent="0.25">
      <c r="A101" s="31" t="s">
        <v>43</v>
      </c>
      <c r="B101" s="17"/>
      <c r="C101" s="24">
        <f>+'QB INC STM'!C71</f>
        <v>0</v>
      </c>
      <c r="D101" s="24">
        <f>+'QB INC STM'!E71</f>
        <v>0</v>
      </c>
      <c r="E101" s="15">
        <v>0</v>
      </c>
      <c r="F101" s="24">
        <f>+'Budget by GL account '!C69</f>
        <v>0</v>
      </c>
      <c r="G101" s="38">
        <f t="shared" si="4"/>
        <v>0</v>
      </c>
    </row>
    <row r="102" spans="1:8" ht="15.75" x14ac:dyDescent="0.25">
      <c r="A102" s="31" t="s">
        <v>44</v>
      </c>
      <c r="B102" s="17"/>
      <c r="C102" s="24">
        <f>+'QB INC STM'!C72</f>
        <v>0</v>
      </c>
      <c r="D102" s="24">
        <f>+'QB INC STM'!E72</f>
        <v>0</v>
      </c>
      <c r="E102" s="15">
        <v>0</v>
      </c>
      <c r="F102" s="24">
        <f>+'Budget by GL account '!C70</f>
        <v>0</v>
      </c>
      <c r="G102" s="38">
        <f t="shared" si="4"/>
        <v>0</v>
      </c>
    </row>
    <row r="103" spans="1:8" ht="15.75" x14ac:dyDescent="0.25">
      <c r="A103" s="31" t="s">
        <v>124</v>
      </c>
      <c r="B103" s="17"/>
      <c r="C103" s="24">
        <f>+'QB INC STM'!C73</f>
        <v>0</v>
      </c>
      <c r="D103" s="24">
        <f>+'QB INC STM'!E73</f>
        <v>0</v>
      </c>
      <c r="E103" s="15">
        <v>0</v>
      </c>
      <c r="F103" s="24">
        <f>+'Budget by GL account '!C71</f>
        <v>0</v>
      </c>
      <c r="G103" s="38">
        <f t="shared" si="4"/>
        <v>0</v>
      </c>
    </row>
    <row r="104" spans="1:8" ht="15.75" x14ac:dyDescent="0.25">
      <c r="A104" s="31" t="s">
        <v>38</v>
      </c>
      <c r="B104" s="17"/>
      <c r="C104" s="24">
        <f>+'QB INC STM'!C74</f>
        <v>0</v>
      </c>
      <c r="D104" s="24">
        <f>+'QB INC STM'!E74</f>
        <v>0</v>
      </c>
      <c r="E104" s="15">
        <v>0</v>
      </c>
      <c r="F104" s="24">
        <f>+'Budget by GL account '!C72</f>
        <v>0</v>
      </c>
      <c r="G104" s="38">
        <f t="shared" si="4"/>
        <v>0</v>
      </c>
    </row>
    <row r="105" spans="1:8" ht="15.75" x14ac:dyDescent="0.25">
      <c r="A105" s="32" t="s">
        <v>125</v>
      </c>
      <c r="B105" s="33" t="e">
        <f>+E105/E30</f>
        <v>#DIV/0!</v>
      </c>
      <c r="C105" s="34">
        <f>SUM(C97:C104)</f>
        <v>0</v>
      </c>
      <c r="D105" s="34">
        <f>SUM(D97:D104)</f>
        <v>0</v>
      </c>
      <c r="E105" s="34">
        <f>SUM(E97:E104)</f>
        <v>0</v>
      </c>
      <c r="F105" s="34">
        <f>SUM(F97:F104)</f>
        <v>0</v>
      </c>
      <c r="G105" s="34">
        <f>SUM(G97:G104)</f>
        <v>0</v>
      </c>
      <c r="H105" t="e">
        <f>+F105/F30</f>
        <v>#DIV/0!</v>
      </c>
    </row>
    <row r="106" spans="1:8" ht="13.15" customHeight="1" x14ac:dyDescent="0.25">
      <c r="A106" s="9"/>
      <c r="B106" s="17"/>
      <c r="C106" s="24"/>
      <c r="D106" s="24"/>
      <c r="E106" s="24"/>
      <c r="F106" s="24"/>
      <c r="G106" s="38"/>
    </row>
    <row r="107" spans="1:8" ht="15.75" x14ac:dyDescent="0.25">
      <c r="A107" s="9"/>
      <c r="B107" s="17"/>
      <c r="C107" s="24"/>
      <c r="D107" s="24"/>
      <c r="E107" s="24"/>
      <c r="F107" s="24"/>
      <c r="G107" s="38"/>
    </row>
    <row r="108" spans="1:8" ht="15.75" hidden="1" x14ac:dyDescent="0.25">
      <c r="A108" s="94" t="s">
        <v>240</v>
      </c>
      <c r="B108" s="17"/>
      <c r="C108" s="24"/>
      <c r="D108" s="24"/>
      <c r="E108" s="24"/>
      <c r="F108" s="24"/>
      <c r="G108" s="38"/>
    </row>
    <row r="109" spans="1:8" ht="15.75" hidden="1" x14ac:dyDescent="0.25">
      <c r="A109" s="94" t="s">
        <v>246</v>
      </c>
      <c r="B109" s="17"/>
      <c r="C109" s="24"/>
      <c r="D109" s="24"/>
      <c r="E109" s="24"/>
      <c r="F109" s="24"/>
      <c r="G109" s="38"/>
    </row>
    <row r="110" spans="1:8" ht="15.75" hidden="1" x14ac:dyDescent="0.25">
      <c r="A110" s="94" t="s">
        <v>242</v>
      </c>
      <c r="B110" s="17"/>
      <c r="C110" s="24"/>
      <c r="D110" s="24"/>
      <c r="E110" s="24"/>
      <c r="F110" s="24"/>
      <c r="G110" s="38"/>
    </row>
    <row r="111" spans="1:8" ht="9.6" hidden="1" customHeight="1" x14ac:dyDescent="0.25">
      <c r="A111" s="94"/>
      <c r="B111" s="17"/>
      <c r="C111" s="24"/>
      <c r="D111" s="24"/>
      <c r="E111" s="24"/>
      <c r="F111" s="24"/>
      <c r="G111" s="38"/>
    </row>
    <row r="112" spans="1:8" ht="15.75" hidden="1" x14ac:dyDescent="0.25">
      <c r="A112" s="94" t="s">
        <v>245</v>
      </c>
      <c r="B112" s="17"/>
      <c r="C112" s="24"/>
      <c r="D112" s="24"/>
      <c r="E112" s="24"/>
      <c r="F112" s="24"/>
      <c r="G112" s="38"/>
    </row>
    <row r="113" spans="1:8" ht="15.75" hidden="1" x14ac:dyDescent="0.25">
      <c r="A113" s="94" t="s">
        <v>242</v>
      </c>
      <c r="B113" s="17"/>
      <c r="C113" s="24"/>
      <c r="D113" s="24"/>
      <c r="E113" s="24"/>
      <c r="F113" s="24"/>
      <c r="G113" s="38"/>
    </row>
    <row r="114" spans="1:8" ht="15.75" hidden="1" x14ac:dyDescent="0.25">
      <c r="A114" s="9"/>
      <c r="B114" s="17"/>
      <c r="C114" s="24"/>
      <c r="D114" s="24"/>
      <c r="E114" s="24"/>
      <c r="F114" s="24"/>
      <c r="G114" s="38"/>
    </row>
    <row r="115" spans="1:8" ht="15.75" x14ac:dyDescent="0.25">
      <c r="A115" s="9"/>
      <c r="B115" s="17"/>
      <c r="C115" s="24"/>
      <c r="D115" s="24"/>
      <c r="E115" s="24"/>
      <c r="F115" s="24"/>
      <c r="G115" s="38"/>
    </row>
    <row r="116" spans="1:8" ht="15.75" x14ac:dyDescent="0.25">
      <c r="A116" s="9"/>
      <c r="B116" s="17"/>
      <c r="C116" s="24"/>
      <c r="D116" s="24"/>
      <c r="E116" s="24"/>
      <c r="F116" s="24"/>
      <c r="G116" s="38"/>
    </row>
    <row r="117" spans="1:8" ht="15.75" x14ac:dyDescent="0.25">
      <c r="A117" s="9"/>
      <c r="B117" s="17"/>
      <c r="C117" s="24"/>
      <c r="D117" s="24"/>
      <c r="E117" s="24"/>
      <c r="F117" s="24"/>
      <c r="G117" s="38"/>
    </row>
    <row r="118" spans="1:8" ht="15.75" x14ac:dyDescent="0.25">
      <c r="A118" s="9"/>
      <c r="B118" s="17"/>
      <c r="C118" s="24"/>
      <c r="D118" s="24"/>
      <c r="E118" s="24"/>
      <c r="F118" s="24"/>
      <c r="G118" s="38"/>
    </row>
    <row r="119" spans="1:8" ht="15.75" x14ac:dyDescent="0.25">
      <c r="A119" s="9"/>
      <c r="B119" s="17"/>
      <c r="C119" s="28" t="str">
        <f t="shared" ref="C119:G120" si="5">+C6</f>
        <v xml:space="preserve">CURRENT </v>
      </c>
      <c r="D119" s="28" t="str">
        <f t="shared" si="5"/>
        <v>YTD</v>
      </c>
      <c r="E119" s="98" t="str">
        <f t="shared" si="5"/>
        <v>PROJECTIONS</v>
      </c>
      <c r="F119" s="28" t="str">
        <f t="shared" si="5"/>
        <v>ANNUAL</v>
      </c>
      <c r="G119" s="28" t="str">
        <f t="shared" si="5"/>
        <v>VARIANCE</v>
      </c>
    </row>
    <row r="120" spans="1:8" ht="23.25" x14ac:dyDescent="0.25">
      <c r="A120" s="9"/>
      <c r="B120" s="17"/>
      <c r="C120" s="28" t="str">
        <f t="shared" si="5"/>
        <v>MONTH</v>
      </c>
      <c r="D120" s="28" t="str">
        <f t="shared" si="5"/>
        <v>2022</v>
      </c>
      <c r="E120" s="29">
        <f t="shared" si="5"/>
        <v>2022</v>
      </c>
      <c r="F120" s="29" t="str">
        <f t="shared" si="5"/>
        <v>BUDGET</v>
      </c>
      <c r="G120" s="63" t="str">
        <f t="shared" si="5"/>
        <v>PROJECTIONS VS BUDGET</v>
      </c>
    </row>
    <row r="121" spans="1:8" ht="15.75" x14ac:dyDescent="0.25">
      <c r="A121" s="21" t="s">
        <v>126</v>
      </c>
      <c r="B121" s="17"/>
      <c r="C121" s="24"/>
      <c r="D121" s="24"/>
      <c r="E121" s="24"/>
      <c r="F121" s="24"/>
      <c r="G121" s="38">
        <f t="shared" si="4"/>
        <v>0</v>
      </c>
    </row>
    <row r="122" spans="1:8" ht="15.75" x14ac:dyDescent="0.25">
      <c r="A122" s="35" t="s">
        <v>47</v>
      </c>
      <c r="B122" s="17"/>
      <c r="C122" s="24">
        <f>+'QB INC STM'!C78</f>
        <v>0</v>
      </c>
      <c r="D122" s="24">
        <f>+'QB INC STM'!E78</f>
        <v>0</v>
      </c>
      <c r="E122" s="15">
        <v>0</v>
      </c>
      <c r="F122" s="24">
        <f>+'Budget by GL account '!C77</f>
        <v>0</v>
      </c>
      <c r="G122" s="38">
        <f t="shared" si="4"/>
        <v>0</v>
      </c>
    </row>
    <row r="123" spans="1:8" ht="15.75" x14ac:dyDescent="0.25">
      <c r="A123" s="35" t="s">
        <v>280</v>
      </c>
      <c r="B123" s="17"/>
      <c r="C123" s="24">
        <f>+'QB INC STM'!C79</f>
        <v>0</v>
      </c>
      <c r="D123" s="24">
        <f>+'QB INC STM'!E79</f>
        <v>0</v>
      </c>
      <c r="E123" s="15">
        <v>0</v>
      </c>
      <c r="F123" s="24">
        <f>+'Budget by GL account '!C80</f>
        <v>0</v>
      </c>
      <c r="G123" s="38">
        <f t="shared" si="4"/>
        <v>0</v>
      </c>
    </row>
    <row r="124" spans="1:8" ht="15.75" x14ac:dyDescent="0.25">
      <c r="A124" s="35" t="s">
        <v>256</v>
      </c>
      <c r="B124" s="17"/>
      <c r="C124" s="24">
        <f>+'QB INC STM'!C80</f>
        <v>0</v>
      </c>
      <c r="D124" s="24">
        <f>+'QB INC STM'!E80</f>
        <v>0</v>
      </c>
      <c r="E124" s="24">
        <v>0</v>
      </c>
      <c r="F124" s="24">
        <f>+'Budget by GL account '!C78</f>
        <v>0</v>
      </c>
      <c r="G124" s="38">
        <f t="shared" si="4"/>
        <v>0</v>
      </c>
    </row>
    <row r="125" spans="1:8" ht="15.75" x14ac:dyDescent="0.25">
      <c r="A125" s="19" t="s">
        <v>128</v>
      </c>
      <c r="B125" s="33" t="e">
        <f>+E125/E30</f>
        <v>#DIV/0!</v>
      </c>
      <c r="C125" s="23">
        <f>SUM(C122:C124)</f>
        <v>0</v>
      </c>
      <c r="D125" s="23">
        <f>SUM(D122:D124)</f>
        <v>0</v>
      </c>
      <c r="E125" s="23">
        <f>SUM(E122:E124)</f>
        <v>0</v>
      </c>
      <c r="F125" s="23">
        <f>SUM(F122:F124)</f>
        <v>0</v>
      </c>
      <c r="G125" s="23">
        <f>SUM(G122:G124)</f>
        <v>0</v>
      </c>
      <c r="H125" s="99" t="e">
        <f>+F125/F30</f>
        <v>#DIV/0!</v>
      </c>
    </row>
    <row r="126" spans="1:8" ht="15.75" x14ac:dyDescent="0.25">
      <c r="A126" s="9"/>
      <c r="B126" s="17"/>
      <c r="C126" s="24"/>
      <c r="D126" s="24"/>
      <c r="E126" s="24"/>
      <c r="F126" s="24"/>
      <c r="G126" s="38"/>
    </row>
    <row r="127" spans="1:8" ht="15.75" x14ac:dyDescent="0.25">
      <c r="A127" s="21" t="s">
        <v>148</v>
      </c>
      <c r="B127" s="14"/>
      <c r="C127" s="24"/>
      <c r="D127" s="24"/>
      <c r="E127" s="24"/>
      <c r="F127" s="24"/>
      <c r="G127" s="38"/>
    </row>
    <row r="128" spans="1:8" ht="15.75" x14ac:dyDescent="0.25">
      <c r="A128" s="16" t="s">
        <v>47</v>
      </c>
      <c r="B128" s="18"/>
      <c r="C128" s="15">
        <f>+'QB INC STM'!C84</f>
        <v>0</v>
      </c>
      <c r="D128" s="15">
        <f>+'QB INC STM'!E84</f>
        <v>0</v>
      </c>
      <c r="E128" s="15">
        <v>0</v>
      </c>
      <c r="F128" s="15">
        <f>+'Budget by GL account '!C86</f>
        <v>0</v>
      </c>
      <c r="G128" s="38">
        <f t="shared" si="4"/>
        <v>0</v>
      </c>
    </row>
    <row r="129" spans="1:9" ht="15.75" x14ac:dyDescent="0.25">
      <c r="A129" s="19" t="s">
        <v>130</v>
      </c>
      <c r="B129" s="26" t="e">
        <f>+E129/E30</f>
        <v>#DIV/0!</v>
      </c>
      <c r="C129" s="20">
        <f>SUM(C128:C128)</f>
        <v>0</v>
      </c>
      <c r="D129" s="20">
        <f>SUM(D128:D128)</f>
        <v>0</v>
      </c>
      <c r="E129" s="20">
        <f>SUM(E128:E128)</f>
        <v>0</v>
      </c>
      <c r="F129" s="20">
        <f>SUM(F128:F128)</f>
        <v>0</v>
      </c>
      <c r="G129" s="20">
        <f>SUM(G128:G128)</f>
        <v>0</v>
      </c>
      <c r="H129" s="99" t="e">
        <f>+F129/F30</f>
        <v>#DIV/0!</v>
      </c>
    </row>
    <row r="130" spans="1:9" ht="15.75" x14ac:dyDescent="0.25">
      <c r="A130" s="9"/>
      <c r="B130" s="17"/>
      <c r="C130" s="15" t="s">
        <v>149</v>
      </c>
      <c r="D130" s="15"/>
      <c r="E130" s="15"/>
      <c r="F130" s="15"/>
      <c r="G130" s="58"/>
    </row>
    <row r="131" spans="1:9" ht="15.75" x14ac:dyDescent="0.25">
      <c r="A131" s="9"/>
      <c r="B131" s="17"/>
      <c r="C131" s="15"/>
      <c r="D131" s="15"/>
      <c r="E131" s="15"/>
      <c r="F131" s="15"/>
      <c r="G131" s="58"/>
    </row>
    <row r="132" spans="1:9" ht="15.75" x14ac:dyDescent="0.25">
      <c r="A132" s="9"/>
      <c r="B132" s="17"/>
      <c r="C132" s="15"/>
      <c r="D132" s="15"/>
      <c r="E132" s="15"/>
      <c r="F132" s="15"/>
      <c r="G132" s="58"/>
    </row>
    <row r="133" spans="1:9" ht="15.75" x14ac:dyDescent="0.25">
      <c r="A133" s="21" t="s">
        <v>150</v>
      </c>
      <c r="B133" s="14"/>
      <c r="C133" s="15"/>
      <c r="D133" s="15"/>
      <c r="E133" s="15"/>
      <c r="F133" s="15"/>
      <c r="G133" s="58"/>
    </row>
    <row r="134" spans="1:9" ht="15.75" x14ac:dyDescent="0.25">
      <c r="A134" s="16" t="s">
        <v>48</v>
      </c>
      <c r="B134" s="18"/>
      <c r="C134" s="15">
        <f>+'QB INC STM'!C88</f>
        <v>0</v>
      </c>
      <c r="D134" s="15">
        <f>+'QB INC STM'!E88</f>
        <v>0</v>
      </c>
      <c r="E134" s="15">
        <v>0</v>
      </c>
      <c r="F134" s="15">
        <f>+'Budget by GL account '!C90</f>
        <v>0</v>
      </c>
      <c r="G134" s="38">
        <f t="shared" si="4"/>
        <v>0</v>
      </c>
      <c r="I134" s="41"/>
    </row>
    <row r="135" spans="1:9" ht="15.75" x14ac:dyDescent="0.25">
      <c r="A135" s="16" t="s">
        <v>49</v>
      </c>
      <c r="B135" s="18"/>
      <c r="C135" s="15">
        <f>+'QB INC STM'!C89</f>
        <v>0</v>
      </c>
      <c r="D135" s="15">
        <f>+'QB INC STM'!E89</f>
        <v>0</v>
      </c>
      <c r="E135" s="15">
        <v>0</v>
      </c>
      <c r="F135" s="15">
        <f>+'Budget by GL account '!C91</f>
        <v>0</v>
      </c>
      <c r="G135" s="38">
        <f t="shared" si="4"/>
        <v>0</v>
      </c>
    </row>
    <row r="136" spans="1:9" ht="15.75" x14ac:dyDescent="0.25">
      <c r="A136" s="16" t="s">
        <v>50</v>
      </c>
      <c r="B136" s="18"/>
      <c r="C136" s="15">
        <f>+'QB INC STM'!C90</f>
        <v>0</v>
      </c>
      <c r="D136" s="15">
        <f>+'QB INC STM'!E90</f>
        <v>0</v>
      </c>
      <c r="E136" s="15">
        <v>0</v>
      </c>
      <c r="F136" s="15">
        <f>+'Budget by GL account '!C92</f>
        <v>0</v>
      </c>
      <c r="G136" s="38">
        <f t="shared" si="4"/>
        <v>0</v>
      </c>
    </row>
    <row r="137" spans="1:9" ht="15.75" x14ac:dyDescent="0.25">
      <c r="A137" s="22" t="s">
        <v>32</v>
      </c>
      <c r="B137" s="18"/>
      <c r="C137" s="15">
        <v>0</v>
      </c>
      <c r="D137" s="15">
        <v>0</v>
      </c>
      <c r="E137" s="15">
        <v>0</v>
      </c>
      <c r="F137" s="15">
        <v>0</v>
      </c>
      <c r="G137" s="38">
        <f t="shared" si="4"/>
        <v>0</v>
      </c>
    </row>
    <row r="138" spans="1:9" ht="15.75" x14ac:dyDescent="0.25">
      <c r="A138" s="19" t="s">
        <v>132</v>
      </c>
      <c r="B138" s="26" t="e">
        <f>+E138/E30</f>
        <v>#DIV/0!</v>
      </c>
      <c r="C138" s="20">
        <f>SUM(C134:C136)</f>
        <v>0</v>
      </c>
      <c r="D138" s="20">
        <f>SUM(D134:D136)</f>
        <v>0</v>
      </c>
      <c r="E138" s="20">
        <f>SUM(E134:E136)</f>
        <v>0</v>
      </c>
      <c r="F138" s="20">
        <f>SUM(F134:F137)</f>
        <v>0</v>
      </c>
      <c r="G138" s="20">
        <f>SUM(G134:G137)</f>
        <v>0</v>
      </c>
      <c r="H138" t="e">
        <f>+F138/F30</f>
        <v>#DIV/0!</v>
      </c>
    </row>
    <row r="139" spans="1:9" ht="15.75" x14ac:dyDescent="0.25">
      <c r="A139" s="9"/>
      <c r="B139" s="17"/>
      <c r="C139" s="15"/>
      <c r="D139" s="15"/>
      <c r="E139" s="15"/>
      <c r="F139" s="15"/>
      <c r="G139" s="58"/>
    </row>
    <row r="140" spans="1:9" ht="15.75" x14ac:dyDescent="0.25">
      <c r="A140" s="13" t="s">
        <v>133</v>
      </c>
      <c r="B140" s="17" t="s">
        <v>142</v>
      </c>
      <c r="C140" s="20">
        <f>+C138+C129+C125+C105+C80+C66</f>
        <v>0</v>
      </c>
      <c r="D140" s="20">
        <f>+D138+D129+D125+D105+D80+D66</f>
        <v>0</v>
      </c>
      <c r="E140" s="20">
        <f>+E138+E129+E125+E105+E80+E66</f>
        <v>0</v>
      </c>
      <c r="F140" s="20">
        <f>+F138+F129+F125+F105+F80+F66</f>
        <v>0</v>
      </c>
      <c r="G140" s="20">
        <f>+G138+G129+G125+G105+G80+G66</f>
        <v>0</v>
      </c>
    </row>
    <row r="141" spans="1:9" ht="15.75" x14ac:dyDescent="0.25">
      <c r="A141" s="9"/>
      <c r="B141" s="17"/>
      <c r="C141" s="15"/>
      <c r="D141" s="15"/>
      <c r="E141" s="15"/>
      <c r="F141" s="15"/>
      <c r="G141" s="58"/>
    </row>
    <row r="142" spans="1:9" ht="16.5" thickBot="1" x14ac:dyDescent="0.3">
      <c r="A142" s="13" t="s">
        <v>151</v>
      </c>
      <c r="B142" s="33">
        <v>-0.01</v>
      </c>
      <c r="C142" s="15">
        <f>+C30-C140</f>
        <v>0</v>
      </c>
      <c r="D142" s="15">
        <f>+D30-D140</f>
        <v>0</v>
      </c>
      <c r="E142" s="15">
        <f>+E30-E140</f>
        <v>0</v>
      </c>
      <c r="F142" s="15">
        <f>+F30-F140</f>
        <v>0</v>
      </c>
      <c r="G142" s="59">
        <f>+E142-F142</f>
        <v>0</v>
      </c>
      <c r="H142" t="e">
        <f>+F142/F30</f>
        <v>#DIV/0!</v>
      </c>
    </row>
    <row r="143" spans="1:9" ht="16.5" thickTop="1" x14ac:dyDescent="0.25">
      <c r="A143" s="9"/>
      <c r="B143" s="33"/>
      <c r="C143" s="36"/>
      <c r="D143" s="36"/>
      <c r="E143" s="36"/>
      <c r="F143" s="36"/>
    </row>
    <row r="144" spans="1:9" ht="15.75" x14ac:dyDescent="0.25">
      <c r="A144" s="9" t="s">
        <v>289</v>
      </c>
      <c r="B144" s="17"/>
      <c r="C144" s="15"/>
      <c r="D144" s="15"/>
      <c r="E144" s="15"/>
      <c r="F144" s="15">
        <f>+'BAL SHEET'!D54</f>
        <v>0</v>
      </c>
    </row>
    <row r="145" spans="1:6" ht="15.75" x14ac:dyDescent="0.25">
      <c r="A145" s="9" t="s">
        <v>251</v>
      </c>
      <c r="B145" s="17"/>
      <c r="C145" s="15"/>
      <c r="D145" s="15"/>
      <c r="E145" s="15"/>
      <c r="F145" s="15">
        <f>+F142</f>
        <v>0</v>
      </c>
    </row>
    <row r="146" spans="1:6" ht="15.75" x14ac:dyDescent="0.25">
      <c r="A146" s="9" t="s">
        <v>290</v>
      </c>
      <c r="B146" s="17"/>
      <c r="C146" s="15"/>
      <c r="D146" s="15"/>
      <c r="E146" s="15"/>
      <c r="F146" s="15">
        <f>+E142</f>
        <v>0</v>
      </c>
    </row>
    <row r="147" spans="1:6" ht="16.5" thickBot="1" x14ac:dyDescent="0.3">
      <c r="A147" s="9" t="s">
        <v>291</v>
      </c>
      <c r="B147" s="17"/>
      <c r="C147" s="15"/>
      <c r="D147" s="15"/>
      <c r="E147" s="15"/>
      <c r="F147" s="37">
        <f>SUM(F144:F146)</f>
        <v>0</v>
      </c>
    </row>
    <row r="148" spans="1:6" ht="16.5" thickTop="1" x14ac:dyDescent="0.25">
      <c r="A148" s="9" t="s">
        <v>239</v>
      </c>
      <c r="B148" s="17"/>
      <c r="C148" s="15"/>
      <c r="D148" s="15"/>
      <c r="E148" s="15"/>
      <c r="F148" s="36"/>
    </row>
    <row r="149" spans="1:6" ht="15.75" x14ac:dyDescent="0.25">
      <c r="A149" s="9"/>
      <c r="B149" s="17"/>
      <c r="C149" s="15"/>
      <c r="D149" s="15"/>
      <c r="E149" s="15"/>
      <c r="F149" s="15"/>
    </row>
    <row r="150" spans="1:6" ht="15.75" hidden="1" x14ac:dyDescent="0.25">
      <c r="A150" s="94" t="s">
        <v>240</v>
      </c>
      <c r="B150" s="17"/>
      <c r="C150" s="15"/>
      <c r="D150" s="15"/>
      <c r="E150" s="15"/>
      <c r="F150" s="15"/>
    </row>
    <row r="151" spans="1:6" ht="15.75" hidden="1" x14ac:dyDescent="0.25">
      <c r="A151" s="95" t="s">
        <v>248</v>
      </c>
      <c r="B151" s="17"/>
      <c r="C151" s="24"/>
      <c r="D151" s="24"/>
      <c r="E151" s="24"/>
      <c r="F151" s="24"/>
    </row>
    <row r="152" spans="1:6" ht="15.75" x14ac:dyDescent="0.25">
      <c r="A152" s="9"/>
      <c r="B152" s="17"/>
      <c r="C152" s="24"/>
      <c r="D152" s="24"/>
      <c r="E152" s="24"/>
      <c r="F152" s="24"/>
    </row>
    <row r="153" spans="1:6" ht="15.75" x14ac:dyDescent="0.25">
      <c r="A153" s="9"/>
      <c r="B153" s="17"/>
      <c r="C153" s="24"/>
      <c r="D153" s="24"/>
      <c r="E153" s="24"/>
      <c r="F153" s="24"/>
    </row>
    <row r="154" spans="1:6" ht="15.75" x14ac:dyDescent="0.25">
      <c r="A154" s="9"/>
      <c r="B154" s="17"/>
      <c r="C154" s="24"/>
      <c r="D154" s="24"/>
      <c r="E154" s="24"/>
      <c r="F154" s="24"/>
    </row>
    <row r="155" spans="1:6" ht="15.75" x14ac:dyDescent="0.25">
      <c r="A155" s="9"/>
      <c r="B155" s="17"/>
      <c r="C155" s="24"/>
      <c r="D155" s="24"/>
      <c r="E155" s="24"/>
      <c r="F155" s="24"/>
    </row>
    <row r="156" spans="1:6" ht="15.75" x14ac:dyDescent="0.25">
      <c r="A156" s="9"/>
      <c r="B156" s="17"/>
      <c r="C156" s="24"/>
      <c r="D156" s="24"/>
      <c r="E156" s="24"/>
      <c r="F156" s="24"/>
    </row>
    <row r="157" spans="1:6" ht="15.75" x14ac:dyDescent="0.25">
      <c r="A157" s="9"/>
      <c r="B157" s="17"/>
      <c r="C157" s="24"/>
      <c r="D157" s="24"/>
      <c r="E157" s="24"/>
      <c r="F157" s="24"/>
    </row>
    <row r="158" spans="1:6" ht="15.75" x14ac:dyDescent="0.25">
      <c r="A158" s="9"/>
      <c r="B158" s="17"/>
      <c r="C158" s="24"/>
      <c r="D158" s="24"/>
      <c r="E158" s="24"/>
      <c r="F158" s="24"/>
    </row>
    <row r="159" spans="1:6" ht="15.75" x14ac:dyDescent="0.25">
      <c r="A159" s="9"/>
      <c r="B159" s="17"/>
      <c r="C159" s="24"/>
      <c r="D159" s="24"/>
      <c r="E159" s="24"/>
      <c r="F159" s="24"/>
    </row>
    <row r="160" spans="1:6" ht="15.75" x14ac:dyDescent="0.25">
      <c r="A160" s="9"/>
      <c r="B160" s="17"/>
      <c r="C160" s="24"/>
      <c r="D160" s="24"/>
      <c r="E160" s="24"/>
      <c r="F160" s="24"/>
    </row>
    <row r="161" spans="1:6" ht="15.75" x14ac:dyDescent="0.25">
      <c r="A161" s="9"/>
      <c r="B161" s="17"/>
      <c r="C161" s="24"/>
      <c r="D161" s="24"/>
      <c r="E161" s="24"/>
      <c r="F161" s="24"/>
    </row>
    <row r="162" spans="1:6" ht="15.75" x14ac:dyDescent="0.25">
      <c r="A162" s="9"/>
      <c r="B162" s="17"/>
      <c r="C162" s="24"/>
      <c r="D162" s="24"/>
      <c r="E162" s="24"/>
      <c r="F162" s="24"/>
    </row>
    <row r="163" spans="1:6" ht="15.75" x14ac:dyDescent="0.25">
      <c r="A163" s="9"/>
      <c r="B163" s="17"/>
      <c r="C163" s="24"/>
      <c r="D163" s="24"/>
      <c r="E163" s="24"/>
      <c r="F163" s="24"/>
    </row>
    <row r="164" spans="1:6" ht="15.75" x14ac:dyDescent="0.25">
      <c r="A164" s="9"/>
      <c r="B164" s="17"/>
      <c r="C164" s="24"/>
      <c r="D164" s="24"/>
      <c r="E164" s="24"/>
      <c r="F164" s="24"/>
    </row>
    <row r="165" spans="1:6" ht="15.75" x14ac:dyDescent="0.25">
      <c r="A165" s="9"/>
      <c r="B165" s="17"/>
      <c r="C165" s="24"/>
      <c r="D165" s="24"/>
      <c r="E165" s="24"/>
      <c r="F165" s="24"/>
    </row>
    <row r="166" spans="1:6" ht="15.75" x14ac:dyDescent="0.25">
      <c r="A166" s="9"/>
      <c r="B166" s="17"/>
      <c r="C166" s="24"/>
      <c r="D166" s="24"/>
      <c r="E166" s="24"/>
      <c r="F166" s="24"/>
    </row>
    <row r="167" spans="1:6" ht="15.75" x14ac:dyDescent="0.25">
      <c r="A167" s="9"/>
      <c r="B167" s="17"/>
      <c r="C167" s="24"/>
      <c r="D167" s="24"/>
      <c r="E167" s="24"/>
      <c r="F167" s="24"/>
    </row>
    <row r="168" spans="1:6" ht="15.75" x14ac:dyDescent="0.25">
      <c r="A168" s="9"/>
      <c r="B168" s="17"/>
      <c r="C168" s="24"/>
      <c r="D168" s="24"/>
      <c r="E168" s="24"/>
      <c r="F168" s="24"/>
    </row>
    <row r="169" spans="1:6" ht="15.75" x14ac:dyDescent="0.25">
      <c r="A169" s="9"/>
      <c r="B169" s="17"/>
      <c r="C169" s="24"/>
      <c r="D169" s="24"/>
      <c r="E169" s="24"/>
      <c r="F169" s="24"/>
    </row>
    <row r="170" spans="1:6" ht="15.75" x14ac:dyDescent="0.25">
      <c r="A170" s="9"/>
      <c r="B170" s="17"/>
      <c r="C170" s="24"/>
      <c r="D170" s="24"/>
      <c r="E170" s="24"/>
      <c r="F170" s="24"/>
    </row>
    <row r="171" spans="1:6" ht="15.75" x14ac:dyDescent="0.25">
      <c r="A171" s="9"/>
      <c r="B171" s="17"/>
      <c r="C171" s="24"/>
      <c r="D171" s="24"/>
      <c r="E171" s="24"/>
      <c r="F171" s="24"/>
    </row>
    <row r="172" spans="1:6" ht="15.75" x14ac:dyDescent="0.25">
      <c r="A172" s="9"/>
      <c r="B172" s="17"/>
      <c r="C172" s="24"/>
      <c r="D172" s="24"/>
      <c r="E172" s="24"/>
      <c r="F172" s="24"/>
    </row>
  </sheetData>
  <pageMargins left="0.70866141732283472" right="0.70866141732283472" top="0.98425196850393704" bottom="0.74803149606299213" header="0.31496062992125984" footer="0.31496062992125984"/>
  <pageSetup scale="57" orientation="portrait" r:id="rId1"/>
  <headerFooter>
    <oddHeader xml:space="preserve">&amp;C BIA
INCOME STATEMENT AS AT MONTH
</oddHeader>
  </headerFooter>
  <rowBreaks count="3" manualBreakCount="3">
    <brk id="35" max="16383" man="1"/>
    <brk id="67" max="6" man="1"/>
    <brk id="115"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6"/>
  <sheetViews>
    <sheetView workbookViewId="0">
      <selection activeCell="D2" sqref="D2:F2"/>
    </sheetView>
  </sheetViews>
  <sheetFormatPr defaultRowHeight="15" x14ac:dyDescent="0.25"/>
  <cols>
    <col min="1" max="1" width="17.28515625" customWidth="1"/>
    <col min="2" max="2" width="25.7109375" customWidth="1"/>
    <col min="3" max="3" width="15.7109375" customWidth="1"/>
    <col min="4" max="4" width="25.42578125" customWidth="1"/>
    <col min="5" max="5" width="11.7109375" customWidth="1"/>
  </cols>
  <sheetData>
    <row r="1" spans="1:6" x14ac:dyDescent="0.25">
      <c r="A1" s="4" t="s">
        <v>277</v>
      </c>
      <c r="B1" s="4"/>
      <c r="C1" s="4"/>
      <c r="D1" s="4"/>
      <c r="E1" s="4"/>
    </row>
    <row r="2" spans="1:6" x14ac:dyDescent="0.25">
      <c r="A2" s="4" t="s">
        <v>110</v>
      </c>
      <c r="B2" s="4"/>
      <c r="C2" s="4"/>
      <c r="D2" s="117" t="s">
        <v>284</v>
      </c>
      <c r="E2" s="117"/>
      <c r="F2" s="71"/>
    </row>
    <row r="3" spans="1:6" x14ac:dyDescent="0.25">
      <c r="A3" s="4" t="s">
        <v>52</v>
      </c>
      <c r="B3" s="4"/>
      <c r="C3" s="4"/>
      <c r="D3" s="4"/>
      <c r="E3" s="4"/>
    </row>
    <row r="4" spans="1:6" x14ac:dyDescent="0.25">
      <c r="A4" s="2" t="s">
        <v>53</v>
      </c>
      <c r="B4" s="100" t="s">
        <v>270</v>
      </c>
      <c r="C4" s="101"/>
      <c r="D4" s="100" t="s">
        <v>271</v>
      </c>
    </row>
    <row r="5" spans="1:6" x14ac:dyDescent="0.25">
      <c r="A5" s="4" t="s">
        <v>111</v>
      </c>
    </row>
    <row r="7" spans="1:6" x14ac:dyDescent="0.25">
      <c r="A7" s="4" t="s">
        <v>112</v>
      </c>
    </row>
    <row r="8" spans="1:6" x14ac:dyDescent="0.25">
      <c r="A8" s="2" t="s">
        <v>0</v>
      </c>
      <c r="B8" s="101"/>
      <c r="C8" s="5">
        <v>0</v>
      </c>
      <c r="D8" s="101"/>
      <c r="E8" s="5">
        <v>0</v>
      </c>
    </row>
    <row r="9" spans="1:6" x14ac:dyDescent="0.25">
      <c r="A9" s="2" t="s">
        <v>1</v>
      </c>
      <c r="B9" s="101"/>
      <c r="C9" s="6">
        <v>0</v>
      </c>
      <c r="D9" s="101"/>
      <c r="E9" s="5">
        <v>0</v>
      </c>
    </row>
    <row r="10" spans="1:6" x14ac:dyDescent="0.25">
      <c r="A10" s="4" t="s">
        <v>113</v>
      </c>
      <c r="B10" s="101"/>
      <c r="C10" s="7">
        <f>SUBTOTAL(9,C6:C9)</f>
        <v>0</v>
      </c>
      <c r="D10" s="101"/>
      <c r="E10" s="7">
        <f>SUBTOTAL(9,E6:E9)</f>
        <v>0</v>
      </c>
    </row>
    <row r="12" spans="1:6" x14ac:dyDescent="0.25">
      <c r="A12" s="4" t="s">
        <v>114</v>
      </c>
    </row>
    <row r="13" spans="1:6" x14ac:dyDescent="0.25">
      <c r="A13" s="2" t="s">
        <v>2</v>
      </c>
      <c r="B13" s="101"/>
      <c r="C13" s="5">
        <v>0</v>
      </c>
      <c r="D13" s="101"/>
      <c r="E13" s="5">
        <v>0</v>
      </c>
    </row>
    <row r="14" spans="1:6" x14ac:dyDescent="0.25">
      <c r="A14" s="2" t="s">
        <v>268</v>
      </c>
      <c r="B14" s="101"/>
      <c r="C14" s="5">
        <v>0</v>
      </c>
      <c r="D14" s="101"/>
      <c r="E14" s="5">
        <v>0</v>
      </c>
    </row>
    <row r="15" spans="1:6" x14ac:dyDescent="0.25">
      <c r="A15" s="2" t="s">
        <v>3</v>
      </c>
      <c r="B15" s="101"/>
      <c r="C15" s="5">
        <v>0</v>
      </c>
      <c r="D15" s="101"/>
      <c r="E15" s="5">
        <v>0</v>
      </c>
    </row>
    <row r="16" spans="1:6" x14ac:dyDescent="0.25">
      <c r="A16" s="4" t="s">
        <v>115</v>
      </c>
      <c r="B16" s="101"/>
      <c r="C16" s="7">
        <f>SUBTOTAL(9,C11:C15)</f>
        <v>0</v>
      </c>
      <c r="D16" s="101"/>
      <c r="E16" s="7">
        <f>SUBTOTAL(9,E11:E15)</f>
        <v>0</v>
      </c>
    </row>
    <row r="18" spans="1:5" x14ac:dyDescent="0.25">
      <c r="A18" s="4" t="s">
        <v>116</v>
      </c>
    </row>
    <row r="19" spans="1:5" x14ac:dyDescent="0.25">
      <c r="A19" s="2" t="s">
        <v>4</v>
      </c>
      <c r="B19" s="101"/>
      <c r="C19" s="5">
        <v>0</v>
      </c>
      <c r="D19" s="101"/>
      <c r="E19" s="5">
        <v>0</v>
      </c>
    </row>
    <row r="20" spans="1:5" x14ac:dyDescent="0.25">
      <c r="A20" s="2" t="s">
        <v>5</v>
      </c>
      <c r="B20" s="101"/>
      <c r="C20" s="5">
        <v>0</v>
      </c>
      <c r="D20" s="101"/>
      <c r="E20" s="5">
        <v>0</v>
      </c>
    </row>
    <row r="21" spans="1:5" x14ac:dyDescent="0.25">
      <c r="A21" s="2" t="s">
        <v>6</v>
      </c>
      <c r="B21" s="101"/>
      <c r="C21" s="5">
        <v>0</v>
      </c>
      <c r="D21" s="101"/>
      <c r="E21" s="5">
        <v>0</v>
      </c>
    </row>
    <row r="22" spans="1:5" x14ac:dyDescent="0.25">
      <c r="A22" s="2" t="s">
        <v>7</v>
      </c>
      <c r="B22" s="101"/>
      <c r="C22" s="5">
        <v>0</v>
      </c>
      <c r="D22" s="101"/>
      <c r="E22" s="5">
        <v>0</v>
      </c>
    </row>
    <row r="23" spans="1:5" x14ac:dyDescent="0.25">
      <c r="A23" s="2" t="s">
        <v>8</v>
      </c>
      <c r="B23" s="101"/>
      <c r="C23" s="5">
        <v>0</v>
      </c>
      <c r="D23" s="101"/>
      <c r="E23" s="5">
        <v>0</v>
      </c>
    </row>
    <row r="24" spans="1:5" x14ac:dyDescent="0.25">
      <c r="A24" s="2" t="s">
        <v>9</v>
      </c>
      <c r="B24" s="101"/>
      <c r="C24" s="6">
        <v>0</v>
      </c>
      <c r="D24" s="101"/>
      <c r="E24" s="5">
        <v>0</v>
      </c>
    </row>
    <row r="25" spans="1:5" x14ac:dyDescent="0.25">
      <c r="A25" s="4" t="s">
        <v>117</v>
      </c>
      <c r="B25" s="101"/>
      <c r="C25" s="7">
        <f>SUBTOTAL(9,C17:C24)</f>
        <v>0</v>
      </c>
      <c r="D25" s="101"/>
      <c r="E25" s="7">
        <f>SUBTOTAL(9,E17:E24)</f>
        <v>0</v>
      </c>
    </row>
    <row r="27" spans="1:5" x14ac:dyDescent="0.25">
      <c r="A27" s="4" t="s">
        <v>118</v>
      </c>
      <c r="B27" s="101"/>
      <c r="C27" s="6">
        <f>SUBTOTAL(9,C6:C25)</f>
        <v>0</v>
      </c>
      <c r="D27" s="101"/>
      <c r="E27" s="6">
        <f>SUBTOTAL(9,E6:E25)</f>
        <v>0</v>
      </c>
    </row>
    <row r="29" spans="1:5" x14ac:dyDescent="0.25">
      <c r="A29" s="4" t="s">
        <v>119</v>
      </c>
    </row>
    <row r="31" spans="1:5" x14ac:dyDescent="0.25">
      <c r="A31" s="4" t="s">
        <v>120</v>
      </c>
    </row>
    <row r="32" spans="1:5" x14ac:dyDescent="0.25">
      <c r="A32" s="2" t="s">
        <v>10</v>
      </c>
      <c r="B32" s="5">
        <v>0</v>
      </c>
      <c r="C32" s="101"/>
      <c r="D32" s="5">
        <v>0</v>
      </c>
    </row>
    <row r="33" spans="1:6" x14ac:dyDescent="0.25">
      <c r="A33" s="2" t="s">
        <v>11</v>
      </c>
      <c r="B33" s="5">
        <v>0</v>
      </c>
      <c r="C33" s="101"/>
      <c r="D33" s="5">
        <v>0</v>
      </c>
    </row>
    <row r="34" spans="1:6" x14ac:dyDescent="0.25">
      <c r="A34" s="2" t="s">
        <v>12</v>
      </c>
      <c r="B34" s="5">
        <v>0</v>
      </c>
      <c r="C34" s="101"/>
      <c r="D34" s="5">
        <v>0</v>
      </c>
    </row>
    <row r="35" spans="1:6" x14ac:dyDescent="0.25">
      <c r="A35" s="2" t="s">
        <v>13</v>
      </c>
      <c r="B35" s="5">
        <v>0</v>
      </c>
      <c r="C35" s="101"/>
      <c r="D35" s="5">
        <v>0</v>
      </c>
    </row>
    <row r="36" spans="1:6" x14ac:dyDescent="0.25">
      <c r="A36" s="2" t="s">
        <v>14</v>
      </c>
      <c r="B36" s="5">
        <v>0</v>
      </c>
      <c r="C36" s="101"/>
      <c r="D36" s="5">
        <v>0</v>
      </c>
    </row>
    <row r="37" spans="1:6" x14ac:dyDescent="0.25">
      <c r="A37" s="2" t="s">
        <v>121</v>
      </c>
      <c r="B37" s="101"/>
      <c r="C37" s="5">
        <f>(B32+B33+B34+B35+B36)</f>
        <v>0</v>
      </c>
      <c r="D37" s="101"/>
      <c r="E37" s="5">
        <v>0</v>
      </c>
    </row>
    <row r="38" spans="1:6" x14ac:dyDescent="0.25">
      <c r="A38" s="2" t="s">
        <v>15</v>
      </c>
      <c r="B38" s="101"/>
      <c r="C38" s="5">
        <v>0</v>
      </c>
      <c r="D38" s="101"/>
      <c r="E38" s="5">
        <v>0</v>
      </c>
      <c r="F38" s="5"/>
    </row>
    <row r="39" spans="1:6" x14ac:dyDescent="0.25">
      <c r="A39" s="2" t="s">
        <v>16</v>
      </c>
      <c r="B39" s="101"/>
      <c r="C39" s="5">
        <v>0</v>
      </c>
      <c r="D39" s="101"/>
      <c r="E39" s="5">
        <v>0</v>
      </c>
      <c r="F39" s="5"/>
    </row>
    <row r="40" spans="1:6" x14ac:dyDescent="0.25">
      <c r="A40" s="2" t="s">
        <v>17</v>
      </c>
      <c r="B40" s="101"/>
      <c r="C40" s="5">
        <v>0</v>
      </c>
      <c r="D40" s="101"/>
      <c r="E40" s="5">
        <v>0</v>
      </c>
      <c r="F40" s="5"/>
    </row>
    <row r="41" spans="1:6" x14ac:dyDescent="0.25">
      <c r="A41" s="2" t="s">
        <v>18</v>
      </c>
      <c r="B41" s="101"/>
      <c r="C41" s="5">
        <v>0</v>
      </c>
      <c r="D41" s="101"/>
      <c r="E41" s="5">
        <v>0</v>
      </c>
      <c r="F41" s="5"/>
    </row>
    <row r="42" spans="1:6" x14ac:dyDescent="0.25">
      <c r="A42" s="2" t="s">
        <v>19</v>
      </c>
      <c r="B42" s="101"/>
      <c r="C42" s="5">
        <v>0</v>
      </c>
      <c r="D42" s="101"/>
      <c r="E42" s="5">
        <v>0</v>
      </c>
      <c r="F42" s="5"/>
    </row>
    <row r="43" spans="1:6" x14ac:dyDescent="0.25">
      <c r="A43" s="2" t="s">
        <v>20</v>
      </c>
      <c r="B43" s="101"/>
      <c r="C43" s="5">
        <v>0</v>
      </c>
      <c r="D43" s="101"/>
      <c r="E43" s="5">
        <v>0</v>
      </c>
      <c r="F43" s="5"/>
    </row>
    <row r="44" spans="1:6" x14ac:dyDescent="0.25">
      <c r="A44" s="2" t="s">
        <v>21</v>
      </c>
      <c r="B44" s="101"/>
      <c r="C44" s="5">
        <v>0</v>
      </c>
      <c r="D44" s="101"/>
      <c r="E44" s="5">
        <v>0</v>
      </c>
      <c r="F44" s="5"/>
    </row>
    <row r="45" spans="1:6" x14ac:dyDescent="0.25">
      <c r="A45" s="2" t="s">
        <v>22</v>
      </c>
      <c r="B45" s="101"/>
      <c r="C45" s="5">
        <v>0</v>
      </c>
      <c r="D45" s="101"/>
      <c r="E45" s="5">
        <v>0</v>
      </c>
      <c r="F45" s="5"/>
    </row>
    <row r="46" spans="1:6" x14ac:dyDescent="0.25">
      <c r="A46" s="2" t="s">
        <v>23</v>
      </c>
      <c r="B46" s="101"/>
      <c r="C46" s="5">
        <v>0</v>
      </c>
      <c r="D46" s="101"/>
      <c r="E46" s="5">
        <v>0</v>
      </c>
      <c r="F46" s="5"/>
    </row>
    <row r="47" spans="1:6" x14ac:dyDescent="0.25">
      <c r="A47" s="2" t="s">
        <v>24</v>
      </c>
      <c r="B47" s="101"/>
      <c r="C47" s="5">
        <v>0</v>
      </c>
      <c r="D47" s="101"/>
      <c r="E47" s="5">
        <v>0</v>
      </c>
      <c r="F47" s="5"/>
    </row>
    <row r="48" spans="1:6" x14ac:dyDescent="0.25">
      <c r="A48" s="2" t="s">
        <v>25</v>
      </c>
      <c r="B48" s="101"/>
      <c r="C48" s="5">
        <v>0</v>
      </c>
      <c r="D48" s="101"/>
      <c r="E48" s="5">
        <v>0</v>
      </c>
      <c r="F48" s="5"/>
    </row>
    <row r="49" spans="1:6" x14ac:dyDescent="0.25">
      <c r="A49" s="2" t="s">
        <v>26</v>
      </c>
      <c r="B49" s="101"/>
      <c r="C49" s="5">
        <v>0</v>
      </c>
      <c r="D49" s="101"/>
      <c r="E49" s="5">
        <v>0</v>
      </c>
      <c r="F49" s="5"/>
    </row>
    <row r="50" spans="1:6" x14ac:dyDescent="0.25">
      <c r="A50" s="2" t="s">
        <v>27</v>
      </c>
      <c r="B50" s="101"/>
      <c r="C50" s="5">
        <v>0</v>
      </c>
      <c r="D50" s="101"/>
      <c r="E50" s="5">
        <v>0</v>
      </c>
      <c r="F50" s="5"/>
    </row>
    <row r="51" spans="1:6" x14ac:dyDescent="0.25">
      <c r="A51" s="2" t="s">
        <v>28</v>
      </c>
      <c r="B51" s="101"/>
      <c r="C51" s="5">
        <v>0</v>
      </c>
      <c r="D51" s="101"/>
      <c r="E51" s="5">
        <v>0</v>
      </c>
      <c r="F51" s="5"/>
    </row>
    <row r="52" spans="1:6" x14ac:dyDescent="0.25">
      <c r="A52" s="2" t="s">
        <v>29</v>
      </c>
      <c r="B52" s="101"/>
      <c r="C52" s="5">
        <v>0</v>
      </c>
      <c r="D52" s="101"/>
      <c r="E52" s="5">
        <v>0</v>
      </c>
      <c r="F52" s="5"/>
    </row>
    <row r="53" spans="1:6" x14ac:dyDescent="0.25">
      <c r="A53" s="2" t="s">
        <v>30</v>
      </c>
      <c r="B53" s="101"/>
      <c r="C53" s="5">
        <v>0</v>
      </c>
      <c r="D53" s="101"/>
      <c r="E53" s="5">
        <v>0</v>
      </c>
      <c r="F53" s="5"/>
    </row>
    <row r="54" spans="1:6" x14ac:dyDescent="0.25">
      <c r="A54" s="2" t="s">
        <v>31</v>
      </c>
      <c r="B54" s="101"/>
      <c r="C54" s="5">
        <v>0</v>
      </c>
      <c r="D54" s="101"/>
      <c r="E54" s="5">
        <v>0</v>
      </c>
      <c r="F54" s="5"/>
    </row>
    <row r="55" spans="1:6" x14ac:dyDescent="0.25">
      <c r="A55" s="2" t="s">
        <v>32</v>
      </c>
      <c r="B55" s="101"/>
      <c r="C55" s="6">
        <v>0</v>
      </c>
      <c r="D55" s="101"/>
      <c r="E55" s="5">
        <v>0</v>
      </c>
      <c r="F55" s="6"/>
    </row>
    <row r="56" spans="1:6" x14ac:dyDescent="0.25">
      <c r="A56" s="4" t="s">
        <v>122</v>
      </c>
      <c r="B56" s="101"/>
      <c r="C56" s="7">
        <f>SUBTOTAL(9,C30:C55)</f>
        <v>0</v>
      </c>
      <c r="D56" s="101"/>
      <c r="E56" s="7">
        <f>SUBTOTAL(9,E30:E55)</f>
        <v>0</v>
      </c>
      <c r="F56" s="7"/>
    </row>
    <row r="58" spans="1:6" x14ac:dyDescent="0.25">
      <c r="A58" s="4" t="s">
        <v>33</v>
      </c>
    </row>
    <row r="59" spans="1:6" x14ac:dyDescent="0.25">
      <c r="A59" s="4" t="s">
        <v>33</v>
      </c>
      <c r="B59" s="101"/>
      <c r="C59" s="5">
        <v>0</v>
      </c>
      <c r="D59" s="101"/>
      <c r="E59" s="5">
        <v>0</v>
      </c>
    </row>
    <row r="60" spans="1:6" x14ac:dyDescent="0.25">
      <c r="A60" s="2" t="s">
        <v>34</v>
      </c>
      <c r="B60" s="101"/>
      <c r="C60" s="5">
        <v>0</v>
      </c>
      <c r="D60" s="101"/>
      <c r="E60" s="5">
        <v>0</v>
      </c>
    </row>
    <row r="61" spans="1:6" x14ac:dyDescent="0.25">
      <c r="A61" s="2" t="s">
        <v>35</v>
      </c>
      <c r="B61" s="101"/>
      <c r="C61" s="5">
        <v>0</v>
      </c>
      <c r="D61" s="101"/>
      <c r="E61" s="5">
        <v>0</v>
      </c>
    </row>
    <row r="62" spans="1:6" x14ac:dyDescent="0.25">
      <c r="A62" s="2" t="s">
        <v>36</v>
      </c>
      <c r="B62" s="101"/>
      <c r="C62" s="5">
        <v>0</v>
      </c>
      <c r="D62" s="101"/>
      <c r="E62" s="5">
        <v>0</v>
      </c>
    </row>
    <row r="63" spans="1:6" x14ac:dyDescent="0.25">
      <c r="A63" s="2" t="s">
        <v>278</v>
      </c>
      <c r="B63" s="101"/>
      <c r="C63" s="6">
        <v>0</v>
      </c>
      <c r="D63" s="101"/>
      <c r="E63" s="5">
        <v>0</v>
      </c>
    </row>
    <row r="64" spans="1:6" x14ac:dyDescent="0.25">
      <c r="A64" s="4" t="s">
        <v>123</v>
      </c>
      <c r="B64" s="101"/>
      <c r="C64" s="7">
        <f>SUBTOTAL(9,C57:C63)</f>
        <v>0</v>
      </c>
      <c r="D64" s="101"/>
      <c r="E64" s="7">
        <f>SUBTOTAL(9,E57:E63)</f>
        <v>0</v>
      </c>
    </row>
    <row r="66" spans="1:5" x14ac:dyDescent="0.25">
      <c r="A66" s="4" t="s">
        <v>124</v>
      </c>
    </row>
    <row r="67" spans="1:5" x14ac:dyDescent="0.25">
      <c r="A67" s="2" t="s">
        <v>39</v>
      </c>
      <c r="B67" s="101"/>
      <c r="C67" s="5">
        <v>0</v>
      </c>
      <c r="D67" s="101"/>
      <c r="E67" s="5">
        <v>0</v>
      </c>
    </row>
    <row r="68" spans="1:5" x14ac:dyDescent="0.25">
      <c r="A68" s="2" t="s">
        <v>40</v>
      </c>
      <c r="B68" s="101"/>
      <c r="C68" s="5">
        <v>0</v>
      </c>
      <c r="D68" s="101"/>
      <c r="E68" s="5">
        <v>0</v>
      </c>
    </row>
    <row r="69" spans="1:5" x14ac:dyDescent="0.25">
      <c r="A69" s="2" t="s">
        <v>41</v>
      </c>
      <c r="B69" s="101"/>
      <c r="C69" s="5">
        <v>0</v>
      </c>
      <c r="D69" s="101"/>
      <c r="E69" s="5">
        <v>0</v>
      </c>
    </row>
    <row r="70" spans="1:5" x14ac:dyDescent="0.25">
      <c r="A70" s="2" t="s">
        <v>42</v>
      </c>
      <c r="B70" s="101"/>
      <c r="C70" s="5">
        <v>0</v>
      </c>
      <c r="D70" s="101"/>
      <c r="E70" s="5">
        <v>0</v>
      </c>
    </row>
    <row r="71" spans="1:5" x14ac:dyDescent="0.25">
      <c r="A71" s="2" t="s">
        <v>43</v>
      </c>
      <c r="B71" s="101"/>
      <c r="C71" s="5">
        <v>0</v>
      </c>
      <c r="D71" s="101"/>
      <c r="E71" s="5">
        <v>0</v>
      </c>
    </row>
    <row r="72" spans="1:5" x14ac:dyDescent="0.25">
      <c r="A72" s="2" t="s">
        <v>44</v>
      </c>
      <c r="B72" s="101"/>
      <c r="C72" s="5">
        <v>0</v>
      </c>
      <c r="D72" s="101"/>
      <c r="E72" s="5">
        <v>0</v>
      </c>
    </row>
    <row r="73" spans="1:5" x14ac:dyDescent="0.25">
      <c r="A73" s="2" t="s">
        <v>124</v>
      </c>
      <c r="B73" s="101"/>
      <c r="C73" s="5">
        <v>0</v>
      </c>
      <c r="D73" s="101"/>
      <c r="E73" s="5">
        <v>0</v>
      </c>
    </row>
    <row r="74" spans="1:5" x14ac:dyDescent="0.25">
      <c r="A74" s="2" t="s">
        <v>38</v>
      </c>
      <c r="B74" s="101"/>
      <c r="C74" s="5">
        <v>0</v>
      </c>
      <c r="D74" s="101"/>
      <c r="E74" s="5">
        <v>0</v>
      </c>
    </row>
    <row r="75" spans="1:5" x14ac:dyDescent="0.25">
      <c r="A75" s="4" t="s">
        <v>125</v>
      </c>
      <c r="B75" s="101"/>
      <c r="C75" s="7">
        <f>SUBTOTAL(9,C65:C74)</f>
        <v>0</v>
      </c>
      <c r="D75" s="101"/>
      <c r="E75" s="7">
        <f>SUBTOTAL(9,E65:E74)</f>
        <v>0</v>
      </c>
    </row>
    <row r="77" spans="1:5" x14ac:dyDescent="0.25">
      <c r="A77" s="4" t="s">
        <v>126</v>
      </c>
    </row>
    <row r="78" spans="1:5" x14ac:dyDescent="0.25">
      <c r="A78" s="2" t="s">
        <v>47</v>
      </c>
      <c r="B78" s="101"/>
      <c r="C78" s="5">
        <v>0</v>
      </c>
      <c r="D78" s="101"/>
      <c r="E78" s="5">
        <v>0</v>
      </c>
    </row>
    <row r="79" spans="1:5" x14ac:dyDescent="0.25">
      <c r="A79" s="2" t="s">
        <v>279</v>
      </c>
      <c r="B79" s="101"/>
      <c r="C79" s="5">
        <v>0</v>
      </c>
      <c r="D79" s="101"/>
      <c r="E79" s="5">
        <v>0</v>
      </c>
    </row>
    <row r="80" spans="1:5" x14ac:dyDescent="0.25">
      <c r="A80" s="2" t="s">
        <v>255</v>
      </c>
      <c r="B80" s="101"/>
      <c r="C80" s="5">
        <v>0</v>
      </c>
      <c r="D80" s="101"/>
      <c r="E80" s="5">
        <v>0</v>
      </c>
    </row>
    <row r="81" spans="1:5" x14ac:dyDescent="0.25">
      <c r="A81" s="4" t="s">
        <v>128</v>
      </c>
      <c r="B81" s="101"/>
      <c r="C81" s="7">
        <f>SUBTOTAL(9,C76:C80)</f>
        <v>0</v>
      </c>
      <c r="D81" s="101"/>
      <c r="E81" s="7">
        <f>SUBTOTAL(9,E76:E80)</f>
        <v>0</v>
      </c>
    </row>
    <row r="83" spans="1:5" x14ac:dyDescent="0.25">
      <c r="A83" s="4" t="s">
        <v>129</v>
      </c>
    </row>
    <row r="84" spans="1:5" x14ac:dyDescent="0.25">
      <c r="A84" s="2" t="s">
        <v>47</v>
      </c>
      <c r="B84" s="101"/>
      <c r="C84" s="5">
        <v>0</v>
      </c>
      <c r="D84" s="101"/>
      <c r="E84" s="5">
        <v>0</v>
      </c>
    </row>
    <row r="85" spans="1:5" x14ac:dyDescent="0.25">
      <c r="A85" s="4" t="s">
        <v>130</v>
      </c>
      <c r="B85" s="101"/>
      <c r="C85" s="7">
        <f>SUBTOTAL(9,C82:C84)</f>
        <v>0</v>
      </c>
      <c r="D85" s="101"/>
      <c r="E85" s="7">
        <f>SUBTOTAL(9,E82:E84)</f>
        <v>0</v>
      </c>
    </row>
    <row r="87" spans="1:5" x14ac:dyDescent="0.25">
      <c r="A87" s="4" t="s">
        <v>131</v>
      </c>
    </row>
    <row r="88" spans="1:5" x14ac:dyDescent="0.25">
      <c r="A88" s="2" t="s">
        <v>48</v>
      </c>
      <c r="B88" s="101"/>
      <c r="C88" s="5">
        <v>0</v>
      </c>
      <c r="D88" s="101"/>
      <c r="E88" s="5">
        <v>0</v>
      </c>
    </row>
    <row r="89" spans="1:5" x14ac:dyDescent="0.25">
      <c r="A89" s="2" t="s">
        <v>49</v>
      </c>
      <c r="B89" s="101"/>
      <c r="C89" s="5">
        <v>0</v>
      </c>
      <c r="D89" s="101"/>
      <c r="E89" s="5">
        <v>0</v>
      </c>
    </row>
    <row r="90" spans="1:5" x14ac:dyDescent="0.25">
      <c r="A90" s="2" t="s">
        <v>50</v>
      </c>
      <c r="B90" s="101"/>
      <c r="C90" s="6">
        <v>0</v>
      </c>
      <c r="D90" s="101"/>
      <c r="E90" s="6">
        <v>0</v>
      </c>
    </row>
    <row r="91" spans="1:5" x14ac:dyDescent="0.25">
      <c r="A91" s="4" t="s">
        <v>132</v>
      </c>
      <c r="B91" s="101"/>
      <c r="C91" s="7">
        <f>SUBTOTAL(9,C86:C90)</f>
        <v>0</v>
      </c>
      <c r="D91" s="101"/>
      <c r="E91" s="7">
        <f>SUBTOTAL(9,E86:E90)</f>
        <v>0</v>
      </c>
    </row>
    <row r="93" spans="1:5" x14ac:dyDescent="0.25">
      <c r="A93" s="4" t="s">
        <v>133</v>
      </c>
      <c r="B93" s="101"/>
      <c r="C93" s="6">
        <f>SUBTOTAL(9,C30:C91)</f>
        <v>0</v>
      </c>
      <c r="D93" s="101"/>
      <c r="E93" s="6">
        <f>SUBTOTAL(9,E30:E91)</f>
        <v>0</v>
      </c>
    </row>
    <row r="95" spans="1:5" ht="15.75" thickBot="1" x14ac:dyDescent="0.3">
      <c r="A95" s="4" t="s">
        <v>134</v>
      </c>
      <c r="B95" s="101"/>
      <c r="C95" s="8">
        <f>(C27-C93)</f>
        <v>0</v>
      </c>
      <c r="D95" s="101"/>
      <c r="E95" s="8">
        <f>(E27-E93)</f>
        <v>0</v>
      </c>
    </row>
    <row r="96" spans="1:5" ht="15.75" thickTop="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78"/>
  <sheetViews>
    <sheetView zoomScaleNormal="100" workbookViewId="0">
      <selection activeCell="H6" sqref="H6"/>
    </sheetView>
  </sheetViews>
  <sheetFormatPr defaultRowHeight="15" x14ac:dyDescent="0.25"/>
  <cols>
    <col min="1" max="1" width="23.5703125" customWidth="1"/>
    <col min="2" max="2" width="12.5703125" customWidth="1"/>
    <col min="3" max="3" width="14.28515625" customWidth="1"/>
    <col min="4" max="4" width="16" customWidth="1"/>
    <col min="6" max="6" width="11.42578125" bestFit="1" customWidth="1"/>
  </cols>
  <sheetData>
    <row r="1" spans="1:7" x14ac:dyDescent="0.25">
      <c r="A1" s="39" t="s">
        <v>277</v>
      </c>
    </row>
    <row r="2" spans="1:7" x14ac:dyDescent="0.25">
      <c r="A2" s="39" t="s">
        <v>152</v>
      </c>
      <c r="C2" s="40" t="s">
        <v>140</v>
      </c>
      <c r="D2" s="118"/>
      <c r="E2" s="118"/>
      <c r="F2" s="119"/>
      <c r="G2" s="119"/>
    </row>
    <row r="4" spans="1:7" x14ac:dyDescent="0.25">
      <c r="A4" s="39" t="s">
        <v>153</v>
      </c>
    </row>
    <row r="5" spans="1:7" x14ac:dyDescent="0.25">
      <c r="C5" s="41"/>
      <c r="D5" s="41"/>
    </row>
    <row r="6" spans="1:7" x14ac:dyDescent="0.25">
      <c r="A6" s="42" t="s">
        <v>55</v>
      </c>
      <c r="C6" s="41"/>
      <c r="D6" s="41"/>
    </row>
    <row r="7" spans="1:7" x14ac:dyDescent="0.25">
      <c r="A7" s="43" t="s">
        <v>56</v>
      </c>
      <c r="C7" s="44">
        <f>+'QB BAL SHEET'!B8</f>
        <v>0</v>
      </c>
      <c r="D7" s="41"/>
    </row>
    <row r="8" spans="1:7" x14ac:dyDescent="0.25">
      <c r="A8" s="43" t="s">
        <v>57</v>
      </c>
      <c r="C8" s="44">
        <f>+'QB BAL SHEET'!B9</f>
        <v>0</v>
      </c>
      <c r="D8" s="41"/>
    </row>
    <row r="9" spans="1:7" hidden="1" x14ac:dyDescent="0.25">
      <c r="A9" s="45" t="s">
        <v>154</v>
      </c>
      <c r="C9" s="44">
        <v>0</v>
      </c>
      <c r="D9" s="41"/>
    </row>
    <row r="10" spans="1:7" x14ac:dyDescent="0.25">
      <c r="A10" s="46" t="s">
        <v>63</v>
      </c>
      <c r="C10" s="47"/>
      <c r="D10" s="41">
        <f>SUM(C7:C9)</f>
        <v>0</v>
      </c>
    </row>
    <row r="11" spans="1:7" x14ac:dyDescent="0.25">
      <c r="A11" s="43" t="s">
        <v>58</v>
      </c>
      <c r="C11" s="44"/>
      <c r="D11" s="41"/>
    </row>
    <row r="12" spans="1:7" x14ac:dyDescent="0.25">
      <c r="A12" s="46" t="s">
        <v>59</v>
      </c>
      <c r="C12" s="44">
        <f>+'QB BAL SHEET'!B10+'QB BAL SHEET'!B11+'QB BAL SHEET'!B12</f>
        <v>0</v>
      </c>
      <c r="D12" s="41"/>
    </row>
    <row r="13" spans="1:7" x14ac:dyDescent="0.25">
      <c r="A13" s="46" t="s">
        <v>62</v>
      </c>
      <c r="C13" s="44">
        <f>+'QB BAL SHEET'!B13</f>
        <v>0</v>
      </c>
      <c r="D13" s="41"/>
    </row>
    <row r="14" spans="1:7" x14ac:dyDescent="0.25">
      <c r="A14" s="48" t="s">
        <v>155</v>
      </c>
      <c r="C14" s="49"/>
      <c r="D14" s="41">
        <f>SUM(C11:C13)</f>
        <v>0</v>
      </c>
    </row>
    <row r="15" spans="1:7" x14ac:dyDescent="0.25">
      <c r="A15" s="45" t="s">
        <v>156</v>
      </c>
      <c r="C15" s="41"/>
      <c r="D15" s="41">
        <f>+'QB BAL SHEET'!C15</f>
        <v>0</v>
      </c>
    </row>
    <row r="16" spans="1:7" hidden="1" x14ac:dyDescent="0.25">
      <c r="A16" s="45" t="s">
        <v>254</v>
      </c>
      <c r="C16" s="41"/>
      <c r="D16" s="41">
        <f>+'QB BAL SHEET'!C16+'QB BAL SHEET'!C17</f>
        <v>0</v>
      </c>
      <c r="F16" s="41"/>
    </row>
    <row r="17" spans="1:4" x14ac:dyDescent="0.25">
      <c r="A17" s="43" t="s">
        <v>157</v>
      </c>
      <c r="C17" s="41">
        <f>+'QB BAL SHEET'!B18</f>
        <v>0</v>
      </c>
      <c r="D17" s="41"/>
    </row>
    <row r="18" spans="1:4" x14ac:dyDescent="0.25">
      <c r="A18" s="43" t="s">
        <v>68</v>
      </c>
      <c r="C18" s="41">
        <f>+'QB BAL SHEET'!B19</f>
        <v>0</v>
      </c>
      <c r="D18" s="41"/>
    </row>
    <row r="19" spans="1:4" x14ac:dyDescent="0.25">
      <c r="A19" s="42" t="s">
        <v>69</v>
      </c>
      <c r="C19" s="49"/>
      <c r="D19" s="41">
        <f>SUM(C17:C18)</f>
        <v>0</v>
      </c>
    </row>
    <row r="20" spans="1:4" x14ac:dyDescent="0.25">
      <c r="A20" s="42" t="s">
        <v>158</v>
      </c>
      <c r="C20" s="41"/>
      <c r="D20" s="41">
        <f>-'QB BAL SHEET'!C57</f>
        <v>0</v>
      </c>
    </row>
    <row r="21" spans="1:4" x14ac:dyDescent="0.25">
      <c r="A21" s="50" t="s">
        <v>159</v>
      </c>
      <c r="C21" s="41"/>
      <c r="D21" s="41"/>
    </row>
    <row r="22" spans="1:4" hidden="1" x14ac:dyDescent="0.25">
      <c r="A22" s="50" t="s">
        <v>160</v>
      </c>
      <c r="C22" s="41">
        <f>+'QB BAL SHEET'!B25</f>
        <v>0</v>
      </c>
      <c r="D22" s="41"/>
    </row>
    <row r="23" spans="1:4" hidden="1" x14ac:dyDescent="0.25">
      <c r="A23" s="50" t="s">
        <v>161</v>
      </c>
      <c r="C23" s="41">
        <f>+'QB BAL SHEET'!B26</f>
        <v>0</v>
      </c>
      <c r="D23" s="41"/>
    </row>
    <row r="24" spans="1:4" hidden="1" x14ac:dyDescent="0.25">
      <c r="A24" s="50" t="s">
        <v>75</v>
      </c>
      <c r="C24" s="41">
        <f>+'QB BAL SHEET'!B28</f>
        <v>0</v>
      </c>
      <c r="D24" s="41"/>
    </row>
    <row r="25" spans="1:4" hidden="1" x14ac:dyDescent="0.25">
      <c r="A25" s="50" t="s">
        <v>162</v>
      </c>
      <c r="C25" s="41">
        <f>+'QB BAL SHEET'!B29</f>
        <v>0</v>
      </c>
      <c r="D25" s="41"/>
    </row>
    <row r="26" spans="1:4" hidden="1" x14ac:dyDescent="0.25">
      <c r="A26" s="50" t="s">
        <v>78</v>
      </c>
      <c r="C26" s="41">
        <f>+'QB BAL SHEET'!B31</f>
        <v>0</v>
      </c>
      <c r="D26" s="41"/>
    </row>
    <row r="27" spans="1:4" hidden="1" x14ac:dyDescent="0.25">
      <c r="A27" s="50" t="s">
        <v>163</v>
      </c>
      <c r="C27" s="41">
        <f>+'QB BAL SHEET'!B32</f>
        <v>0</v>
      </c>
      <c r="D27" s="41"/>
    </row>
    <row r="28" spans="1:4" x14ac:dyDescent="0.25">
      <c r="A28" s="50" t="s">
        <v>81</v>
      </c>
      <c r="C28" s="41">
        <f>+'QB BAL SHEET'!B34</f>
        <v>0</v>
      </c>
      <c r="D28" s="41"/>
    </row>
    <row r="29" spans="1:4" x14ac:dyDescent="0.25">
      <c r="A29" s="50" t="s">
        <v>164</v>
      </c>
      <c r="C29" s="41">
        <f>+'QB BAL SHEET'!B35</f>
        <v>0</v>
      </c>
      <c r="D29" s="41"/>
    </row>
    <row r="30" spans="1:4" x14ac:dyDescent="0.25">
      <c r="A30" s="50" t="s">
        <v>84</v>
      </c>
      <c r="C30" s="41">
        <f>+'QB BAL SHEET'!B37</f>
        <v>0</v>
      </c>
      <c r="D30" s="41"/>
    </row>
    <row r="31" spans="1:4" x14ac:dyDescent="0.25">
      <c r="A31" s="50" t="s">
        <v>165</v>
      </c>
      <c r="C31" s="41">
        <f>+'QB BAL SHEET'!B38</f>
        <v>0</v>
      </c>
      <c r="D31" s="41"/>
    </row>
    <row r="32" spans="1:4" hidden="1" x14ac:dyDescent="0.25">
      <c r="A32" s="50" t="s">
        <v>87</v>
      </c>
      <c r="C32" s="41">
        <f>+'QB BAL SHEET'!B40</f>
        <v>0</v>
      </c>
      <c r="D32" s="41"/>
    </row>
    <row r="33" spans="1:6" hidden="1" x14ac:dyDescent="0.25">
      <c r="A33" s="50" t="s">
        <v>166</v>
      </c>
      <c r="C33" s="41">
        <f>+'QB BAL SHEET'!B41</f>
        <v>0</v>
      </c>
      <c r="D33" s="41"/>
    </row>
    <row r="34" spans="1:6" x14ac:dyDescent="0.25">
      <c r="A34" s="50" t="s">
        <v>167</v>
      </c>
      <c r="C34" s="49"/>
      <c r="D34" s="41">
        <f>SUM(C22:C33)</f>
        <v>0</v>
      </c>
    </row>
    <row r="35" spans="1:6" x14ac:dyDescent="0.25">
      <c r="A35" s="51" t="s">
        <v>266</v>
      </c>
      <c r="C35" s="41"/>
      <c r="D35" s="41">
        <f>+'QB BAL SHEET'!C21</f>
        <v>0</v>
      </c>
    </row>
    <row r="36" spans="1:6" x14ac:dyDescent="0.25">
      <c r="A36" s="42"/>
      <c r="C36" s="41"/>
      <c r="D36" s="49"/>
    </row>
    <row r="37" spans="1:6" x14ac:dyDescent="0.25">
      <c r="C37" s="41"/>
      <c r="D37" s="41"/>
    </row>
    <row r="38" spans="1:6" ht="15.75" thickBot="1" x14ac:dyDescent="0.3">
      <c r="A38" s="39" t="s">
        <v>168</v>
      </c>
      <c r="C38" s="41"/>
      <c r="D38" s="44">
        <f>SUM(D9:D35)</f>
        <v>0</v>
      </c>
      <c r="F38" s="41"/>
    </row>
    <row r="39" spans="1:6" ht="15.75" thickTop="1" x14ac:dyDescent="0.25">
      <c r="C39" s="41"/>
      <c r="D39" s="52"/>
    </row>
    <row r="40" spans="1:6" x14ac:dyDescent="0.25">
      <c r="A40" s="39" t="s">
        <v>169</v>
      </c>
      <c r="C40" s="41"/>
      <c r="D40" s="41"/>
    </row>
    <row r="41" spans="1:6" x14ac:dyDescent="0.25">
      <c r="C41" s="41"/>
      <c r="D41" s="41"/>
    </row>
    <row r="42" spans="1:6" x14ac:dyDescent="0.25">
      <c r="A42" s="42" t="s">
        <v>93</v>
      </c>
      <c r="C42" s="41"/>
      <c r="D42" s="41"/>
    </row>
    <row r="43" spans="1:6" x14ac:dyDescent="0.25">
      <c r="A43" s="43" t="s">
        <v>94</v>
      </c>
      <c r="C43" s="41"/>
      <c r="D43" s="53">
        <f>+'QB BAL SHEET'!C50</f>
        <v>0</v>
      </c>
    </row>
    <row r="44" spans="1:6" x14ac:dyDescent="0.25">
      <c r="A44" s="43" t="s">
        <v>170</v>
      </c>
      <c r="C44" s="41"/>
      <c r="D44" s="53">
        <f>+'QB BAL SHEET'!C51</f>
        <v>0</v>
      </c>
    </row>
    <row r="45" spans="1:6" hidden="1" x14ac:dyDescent="0.25">
      <c r="A45" s="43" t="s">
        <v>96</v>
      </c>
      <c r="C45" s="41"/>
      <c r="D45" s="53">
        <f>+'QB BAL SHEET'!C52</f>
        <v>0</v>
      </c>
    </row>
    <row r="46" spans="1:6" x14ac:dyDescent="0.25">
      <c r="A46" s="43" t="s">
        <v>171</v>
      </c>
      <c r="C46" s="41"/>
      <c r="D46" s="53">
        <f>+'QB BAL SHEET'!C53</f>
        <v>0</v>
      </c>
    </row>
    <row r="47" spans="1:6" x14ac:dyDescent="0.25">
      <c r="A47" s="43" t="s">
        <v>281</v>
      </c>
      <c r="C47" s="41"/>
      <c r="D47" s="53">
        <f>+'QB BAL SHEET'!C54</f>
        <v>0</v>
      </c>
    </row>
    <row r="48" spans="1:6" x14ac:dyDescent="0.25">
      <c r="A48" s="42"/>
      <c r="C48" s="41"/>
      <c r="D48" s="54"/>
    </row>
    <row r="49" spans="1:6" x14ac:dyDescent="0.25">
      <c r="C49" s="41"/>
      <c r="D49" s="41"/>
    </row>
    <row r="50" spans="1:6" x14ac:dyDescent="0.25">
      <c r="A50" s="39" t="s">
        <v>172</v>
      </c>
      <c r="C50" s="41"/>
      <c r="D50" s="55">
        <f>SUM(D43:D49)</f>
        <v>0</v>
      </c>
    </row>
    <row r="51" spans="1:6" x14ac:dyDescent="0.25">
      <c r="C51" s="41"/>
      <c r="D51" s="41"/>
    </row>
    <row r="52" spans="1:6" x14ac:dyDescent="0.25">
      <c r="A52" s="39" t="s">
        <v>102</v>
      </c>
      <c r="C52" s="41"/>
      <c r="D52" s="41"/>
    </row>
    <row r="53" spans="1:6" x14ac:dyDescent="0.25">
      <c r="C53" s="41"/>
      <c r="D53" s="41"/>
    </row>
    <row r="54" spans="1:6" x14ac:dyDescent="0.25">
      <c r="A54" s="42" t="s">
        <v>104</v>
      </c>
      <c r="C54" s="41"/>
      <c r="D54" s="44">
        <f>+'QB BAL SHEET'!C65</f>
        <v>0</v>
      </c>
    </row>
    <row r="55" spans="1:6" x14ac:dyDescent="0.25">
      <c r="A55" s="50" t="s">
        <v>173</v>
      </c>
      <c r="C55" s="41"/>
      <c r="D55" s="44">
        <f>+'QB BAL SHEET'!C67</f>
        <v>0</v>
      </c>
    </row>
    <row r="56" spans="1:6" x14ac:dyDescent="0.25">
      <c r="A56" s="42" t="s">
        <v>174</v>
      </c>
      <c r="C56" s="41"/>
      <c r="D56" s="49">
        <f>SUM(D54:D55)</f>
        <v>0</v>
      </c>
    </row>
    <row r="57" spans="1:6" x14ac:dyDescent="0.25">
      <c r="A57" s="42"/>
      <c r="C57" s="41"/>
      <c r="D57" s="41"/>
    </row>
    <row r="58" spans="1:6" x14ac:dyDescent="0.25">
      <c r="A58" s="51" t="s">
        <v>257</v>
      </c>
      <c r="C58" s="41"/>
      <c r="D58" s="41">
        <f>+'QB BAL SHEET'!C66</f>
        <v>0</v>
      </c>
      <c r="F58" s="41"/>
    </row>
    <row r="59" spans="1:6" x14ac:dyDescent="0.25">
      <c r="C59" s="41"/>
      <c r="D59" s="49"/>
    </row>
    <row r="60" spans="1:6" x14ac:dyDescent="0.25">
      <c r="A60" s="39" t="s">
        <v>108</v>
      </c>
      <c r="C60" s="41"/>
      <c r="D60" s="44">
        <f>SUM(D56:D58)</f>
        <v>0</v>
      </c>
    </row>
    <row r="61" spans="1:6" x14ac:dyDescent="0.25">
      <c r="C61" s="41"/>
      <c r="D61" s="49"/>
    </row>
    <row r="62" spans="1:6" ht="15.75" thickBot="1" x14ac:dyDescent="0.3">
      <c r="A62" s="39" t="s">
        <v>109</v>
      </c>
      <c r="C62" s="41"/>
      <c r="D62" s="44">
        <f>+D60+D50</f>
        <v>0</v>
      </c>
    </row>
    <row r="63" spans="1:6" ht="15.75" thickTop="1" x14ac:dyDescent="0.25">
      <c r="C63" s="41"/>
      <c r="D63" s="52"/>
    </row>
    <row r="64" spans="1:6" x14ac:dyDescent="0.25">
      <c r="C64" s="41"/>
      <c r="D64" s="41"/>
    </row>
    <row r="65" spans="3:4" x14ac:dyDescent="0.25">
      <c r="C65" s="41"/>
      <c r="D65" s="41"/>
    </row>
    <row r="66" spans="3:4" x14ac:dyDescent="0.25">
      <c r="C66" s="41"/>
      <c r="D66" s="41"/>
    </row>
    <row r="67" spans="3:4" x14ac:dyDescent="0.25">
      <c r="C67" s="41"/>
      <c r="D67" s="41"/>
    </row>
    <row r="68" spans="3:4" x14ac:dyDescent="0.25">
      <c r="C68" s="41"/>
      <c r="D68" s="41"/>
    </row>
    <row r="69" spans="3:4" x14ac:dyDescent="0.25">
      <c r="C69" s="41"/>
      <c r="D69" s="41"/>
    </row>
    <row r="70" spans="3:4" x14ac:dyDescent="0.25">
      <c r="C70" s="41"/>
      <c r="D70" s="41"/>
    </row>
    <row r="71" spans="3:4" x14ac:dyDescent="0.25">
      <c r="C71" s="41"/>
      <c r="D71" s="41"/>
    </row>
    <row r="72" spans="3:4" x14ac:dyDescent="0.25">
      <c r="C72" s="41"/>
      <c r="D72" s="41"/>
    </row>
    <row r="73" spans="3:4" x14ac:dyDescent="0.25">
      <c r="C73" s="41"/>
      <c r="D73" s="41"/>
    </row>
    <row r="74" spans="3:4" x14ac:dyDescent="0.25">
      <c r="C74" s="41"/>
      <c r="D74" s="41"/>
    </row>
    <row r="75" spans="3:4" x14ac:dyDescent="0.25">
      <c r="C75" s="41"/>
      <c r="D75" s="41"/>
    </row>
    <row r="76" spans="3:4" x14ac:dyDescent="0.25">
      <c r="C76" s="41"/>
      <c r="D76" s="41"/>
    </row>
    <row r="77" spans="3:4" x14ac:dyDescent="0.25">
      <c r="C77" s="41"/>
      <c r="D77" s="41"/>
    </row>
    <row r="78" spans="3:4" x14ac:dyDescent="0.25">
      <c r="C78" s="41"/>
      <c r="D78" s="41"/>
    </row>
  </sheetData>
  <pageMargins left="0.7" right="0.7" top="0.75" bottom="0.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4"/>
  <sheetViews>
    <sheetView workbookViewId="0">
      <selection activeCell="F63" sqref="F63"/>
    </sheetView>
  </sheetViews>
  <sheetFormatPr defaultRowHeight="15" x14ac:dyDescent="0.25"/>
  <cols>
    <col min="1" max="1" width="21.5703125" customWidth="1"/>
    <col min="2" max="2" width="11.5703125" customWidth="1"/>
    <col min="3" max="3" width="13.5703125" customWidth="1"/>
    <col min="5" max="5" width="11.85546875" bestFit="1" customWidth="1"/>
  </cols>
  <sheetData>
    <row r="1" spans="1:8" x14ac:dyDescent="0.25">
      <c r="A1" s="4" t="s">
        <v>277</v>
      </c>
      <c r="B1" s="4"/>
      <c r="C1" s="4"/>
    </row>
    <row r="2" spans="1:8" x14ac:dyDescent="0.25">
      <c r="A2" s="4" t="s">
        <v>274</v>
      </c>
      <c r="B2" s="4"/>
      <c r="C2" s="4"/>
      <c r="D2" s="117" t="s">
        <v>284</v>
      </c>
      <c r="E2" s="117"/>
      <c r="F2" s="71"/>
      <c r="G2" s="71"/>
      <c r="H2" s="71"/>
    </row>
    <row r="3" spans="1:8" x14ac:dyDescent="0.25">
      <c r="A3" s="4" t="s">
        <v>52</v>
      </c>
      <c r="B3" s="4"/>
      <c r="C3" s="4"/>
    </row>
    <row r="4" spans="1:8" x14ac:dyDescent="0.25">
      <c r="A4" s="2" t="s">
        <v>53</v>
      </c>
      <c r="B4" s="102" t="s">
        <v>52</v>
      </c>
    </row>
    <row r="5" spans="1:8" x14ac:dyDescent="0.25">
      <c r="A5" s="4" t="s">
        <v>54</v>
      </c>
    </row>
    <row r="7" spans="1:8" x14ac:dyDescent="0.25">
      <c r="A7" s="4" t="s">
        <v>55</v>
      </c>
    </row>
    <row r="8" spans="1:8" x14ac:dyDescent="0.25">
      <c r="A8" s="2" t="s">
        <v>56</v>
      </c>
      <c r="B8" s="5">
        <v>0</v>
      </c>
    </row>
    <row r="9" spans="1:8" x14ac:dyDescent="0.25">
      <c r="A9" s="2" t="s">
        <v>57</v>
      </c>
      <c r="B9" s="5">
        <v>0</v>
      </c>
    </row>
    <row r="10" spans="1:8" x14ac:dyDescent="0.25">
      <c r="A10" s="2" t="s">
        <v>59</v>
      </c>
      <c r="B10" s="5">
        <v>0</v>
      </c>
      <c r="E10" s="106"/>
    </row>
    <row r="11" spans="1:8" x14ac:dyDescent="0.25">
      <c r="A11" s="2" t="s">
        <v>60</v>
      </c>
      <c r="B11" s="5">
        <v>0</v>
      </c>
    </row>
    <row r="12" spans="1:8" x14ac:dyDescent="0.25">
      <c r="A12" s="2" t="s">
        <v>61</v>
      </c>
      <c r="B12" s="5">
        <v>0</v>
      </c>
    </row>
    <row r="13" spans="1:8" x14ac:dyDescent="0.25">
      <c r="A13" s="2" t="s">
        <v>62</v>
      </c>
      <c r="B13" s="5">
        <v>0</v>
      </c>
    </row>
    <row r="14" spans="1:8" x14ac:dyDescent="0.25">
      <c r="A14" s="2" t="s">
        <v>63</v>
      </c>
      <c r="B14" s="101"/>
      <c r="C14" s="5">
        <f>(B8+B9+B10+B11+B12+B13)</f>
        <v>0</v>
      </c>
    </row>
    <row r="15" spans="1:8" x14ac:dyDescent="0.25">
      <c r="A15" s="2" t="s">
        <v>64</v>
      </c>
      <c r="B15" s="101"/>
      <c r="C15" s="5">
        <v>0</v>
      </c>
    </row>
    <row r="16" spans="1:8" x14ac:dyDescent="0.25">
      <c r="A16" s="2" t="s">
        <v>65</v>
      </c>
      <c r="B16" s="101"/>
      <c r="C16" s="5">
        <v>0</v>
      </c>
    </row>
    <row r="17" spans="1:3" x14ac:dyDescent="0.25">
      <c r="A17" s="2" t="s">
        <v>66</v>
      </c>
      <c r="B17" s="101"/>
      <c r="C17" s="5">
        <v>0</v>
      </c>
    </row>
    <row r="18" spans="1:3" x14ac:dyDescent="0.25">
      <c r="A18" s="2" t="s">
        <v>67</v>
      </c>
      <c r="B18" s="5">
        <v>0</v>
      </c>
    </row>
    <row r="19" spans="1:3" x14ac:dyDescent="0.25">
      <c r="A19" s="2" t="s">
        <v>68</v>
      </c>
      <c r="B19" s="5">
        <v>0</v>
      </c>
    </row>
    <row r="20" spans="1:3" x14ac:dyDescent="0.25">
      <c r="A20" s="2" t="s">
        <v>69</v>
      </c>
      <c r="B20" s="101"/>
      <c r="C20" s="5">
        <f>(B18+B19)</f>
        <v>0</v>
      </c>
    </row>
    <row r="21" spans="1:3" x14ac:dyDescent="0.25">
      <c r="A21" s="2" t="s">
        <v>282</v>
      </c>
      <c r="B21" s="101"/>
      <c r="C21" s="5">
        <v>0</v>
      </c>
    </row>
    <row r="22" spans="1:3" x14ac:dyDescent="0.25">
      <c r="A22" s="4" t="s">
        <v>70</v>
      </c>
      <c r="B22" s="101"/>
      <c r="C22" s="7">
        <f>SUBTOTAL(9,C6:C21)</f>
        <v>0</v>
      </c>
    </row>
    <row r="24" spans="1:3" x14ac:dyDescent="0.25">
      <c r="A24" s="4" t="s">
        <v>71</v>
      </c>
    </row>
    <row r="25" spans="1:3" x14ac:dyDescent="0.25">
      <c r="A25" s="2" t="s">
        <v>72</v>
      </c>
      <c r="B25" s="5">
        <v>0</v>
      </c>
    </row>
    <row r="26" spans="1:3" x14ac:dyDescent="0.25">
      <c r="A26" s="2" t="s">
        <v>73</v>
      </c>
      <c r="B26" s="6">
        <v>0</v>
      </c>
    </row>
    <row r="27" spans="1:3" x14ac:dyDescent="0.25">
      <c r="A27" s="2" t="s">
        <v>74</v>
      </c>
      <c r="B27" s="101"/>
      <c r="C27" s="5">
        <f>(B25+B26)</f>
        <v>0</v>
      </c>
    </row>
    <row r="28" spans="1:3" x14ac:dyDescent="0.25">
      <c r="A28" s="2" t="s">
        <v>75</v>
      </c>
      <c r="B28" s="5">
        <v>0</v>
      </c>
    </row>
    <row r="29" spans="1:3" x14ac:dyDescent="0.25">
      <c r="A29" s="2" t="s">
        <v>76</v>
      </c>
      <c r="B29" s="6">
        <v>0</v>
      </c>
    </row>
    <row r="30" spans="1:3" x14ac:dyDescent="0.25">
      <c r="A30" s="2" t="s">
        <v>77</v>
      </c>
      <c r="B30" s="101"/>
      <c r="C30" s="5">
        <f>(B28+B29)</f>
        <v>0</v>
      </c>
    </row>
    <row r="31" spans="1:3" x14ac:dyDescent="0.25">
      <c r="A31" s="2" t="s">
        <v>78</v>
      </c>
      <c r="B31" s="5">
        <v>0</v>
      </c>
    </row>
    <row r="32" spans="1:3" x14ac:dyDescent="0.25">
      <c r="A32" s="2" t="s">
        <v>79</v>
      </c>
      <c r="B32" s="6">
        <v>0</v>
      </c>
    </row>
    <row r="33" spans="1:3" x14ac:dyDescent="0.25">
      <c r="A33" s="2" t="s">
        <v>80</v>
      </c>
      <c r="B33" s="101"/>
      <c r="C33" s="5">
        <f>(B31+B32)</f>
        <v>0</v>
      </c>
    </row>
    <row r="34" spans="1:3" x14ac:dyDescent="0.25">
      <c r="A34" s="2" t="s">
        <v>81</v>
      </c>
      <c r="B34" s="5">
        <v>0</v>
      </c>
    </row>
    <row r="35" spans="1:3" x14ac:dyDescent="0.25">
      <c r="A35" s="2" t="s">
        <v>82</v>
      </c>
      <c r="B35" s="5">
        <v>0</v>
      </c>
    </row>
    <row r="36" spans="1:3" x14ac:dyDescent="0.25">
      <c r="A36" s="2" t="s">
        <v>83</v>
      </c>
      <c r="B36" s="101"/>
      <c r="C36" s="5">
        <f>(B34+B35)</f>
        <v>0</v>
      </c>
    </row>
    <row r="37" spans="1:3" x14ac:dyDescent="0.25">
      <c r="A37" s="2" t="s">
        <v>84</v>
      </c>
      <c r="B37" s="5">
        <v>0</v>
      </c>
    </row>
    <row r="38" spans="1:3" x14ac:dyDescent="0.25">
      <c r="A38" s="2" t="s">
        <v>85</v>
      </c>
      <c r="B38" s="5">
        <v>0</v>
      </c>
    </row>
    <row r="39" spans="1:3" x14ac:dyDescent="0.25">
      <c r="A39" s="2" t="s">
        <v>86</v>
      </c>
      <c r="B39" s="101"/>
      <c r="C39" s="5">
        <f>(B37+B38)</f>
        <v>0</v>
      </c>
    </row>
    <row r="40" spans="1:3" x14ac:dyDescent="0.25">
      <c r="A40" s="2" t="s">
        <v>87</v>
      </c>
      <c r="B40" s="5">
        <v>0</v>
      </c>
    </row>
    <row r="41" spans="1:3" x14ac:dyDescent="0.25">
      <c r="A41" s="2" t="s">
        <v>88</v>
      </c>
      <c r="B41" s="6">
        <v>0</v>
      </c>
    </row>
    <row r="42" spans="1:3" x14ac:dyDescent="0.25">
      <c r="A42" s="2" t="s">
        <v>89</v>
      </c>
      <c r="B42" s="101"/>
      <c r="C42" s="6">
        <f>(B40+B41)</f>
        <v>0</v>
      </c>
    </row>
    <row r="43" spans="1:3" x14ac:dyDescent="0.25">
      <c r="A43" s="4" t="s">
        <v>90</v>
      </c>
      <c r="B43" s="101"/>
      <c r="C43" s="7">
        <f>SUBTOTAL(9,C23:C42)</f>
        <v>0</v>
      </c>
    </row>
    <row r="45" spans="1:3" ht="15.75" thickBot="1" x14ac:dyDescent="0.3">
      <c r="A45" s="4" t="s">
        <v>91</v>
      </c>
      <c r="B45" s="101"/>
      <c r="C45" s="8">
        <f>SUBTOTAL(9,C6:C43)</f>
        <v>0</v>
      </c>
    </row>
    <row r="46" spans="1:3" ht="15.75" thickTop="1" x14ac:dyDescent="0.25"/>
    <row r="47" spans="1:3" x14ac:dyDescent="0.25">
      <c r="A47" s="4" t="s">
        <v>92</v>
      </c>
    </row>
    <row r="49" spans="1:3" x14ac:dyDescent="0.25">
      <c r="A49" s="4" t="s">
        <v>93</v>
      </c>
    </row>
    <row r="50" spans="1:3" x14ac:dyDescent="0.25">
      <c r="A50" s="2" t="s">
        <v>94</v>
      </c>
      <c r="B50" s="101"/>
      <c r="C50" s="5">
        <v>0</v>
      </c>
    </row>
    <row r="51" spans="1:3" x14ac:dyDescent="0.25">
      <c r="A51" s="2" t="s">
        <v>95</v>
      </c>
      <c r="B51" s="101"/>
      <c r="C51" s="5">
        <v>0</v>
      </c>
    </row>
    <row r="52" spans="1:3" x14ac:dyDescent="0.25">
      <c r="A52" s="2" t="s">
        <v>96</v>
      </c>
      <c r="B52" s="101"/>
      <c r="C52" s="5">
        <v>0</v>
      </c>
    </row>
    <row r="53" spans="1:3" x14ac:dyDescent="0.25">
      <c r="A53" s="2" t="s">
        <v>264</v>
      </c>
      <c r="B53" s="101"/>
      <c r="C53" s="5">
        <v>0</v>
      </c>
    </row>
    <row r="54" spans="1:3" x14ac:dyDescent="0.25">
      <c r="A54" s="2" t="s">
        <v>265</v>
      </c>
      <c r="B54" s="101"/>
      <c r="C54" s="5">
        <v>0</v>
      </c>
    </row>
    <row r="55" spans="1:3" x14ac:dyDescent="0.25">
      <c r="A55" s="2" t="s">
        <v>97</v>
      </c>
      <c r="B55" s="5">
        <v>0</v>
      </c>
    </row>
    <row r="56" spans="1:3" x14ac:dyDescent="0.25">
      <c r="A56" s="2" t="s">
        <v>98</v>
      </c>
      <c r="B56" s="5">
        <v>0</v>
      </c>
    </row>
    <row r="57" spans="1:3" x14ac:dyDescent="0.25">
      <c r="A57" s="2" t="s">
        <v>99</v>
      </c>
      <c r="B57" s="101"/>
      <c r="C57" s="6">
        <f>(B55+B56)</f>
        <v>0</v>
      </c>
    </row>
    <row r="58" spans="1:3" x14ac:dyDescent="0.25">
      <c r="A58" s="4" t="s">
        <v>100</v>
      </c>
      <c r="B58" s="101"/>
      <c r="C58" s="7">
        <f>SUBTOTAL(9,C48:C57)</f>
        <v>0</v>
      </c>
    </row>
    <row r="60" spans="1:3" x14ac:dyDescent="0.25">
      <c r="A60" s="4" t="s">
        <v>101</v>
      </c>
      <c r="B60" s="101"/>
      <c r="C60" s="6">
        <f>SUBTOTAL(9,C48:C58)</f>
        <v>0</v>
      </c>
    </row>
    <row r="62" spans="1:3" x14ac:dyDescent="0.25">
      <c r="A62" s="4" t="s">
        <v>102</v>
      </c>
    </row>
    <row r="64" spans="1:3" x14ac:dyDescent="0.25">
      <c r="A64" s="4" t="s">
        <v>103</v>
      </c>
    </row>
    <row r="65" spans="1:3" x14ac:dyDescent="0.25">
      <c r="A65" s="2" t="s">
        <v>104</v>
      </c>
      <c r="B65" s="101"/>
      <c r="C65" s="5">
        <v>0</v>
      </c>
    </row>
    <row r="66" spans="1:3" x14ac:dyDescent="0.25">
      <c r="A66" s="2" t="s">
        <v>105</v>
      </c>
      <c r="B66" s="101"/>
      <c r="C66" s="5">
        <v>0</v>
      </c>
    </row>
    <row r="67" spans="1:3" x14ac:dyDescent="0.25">
      <c r="A67" s="2" t="s">
        <v>106</v>
      </c>
      <c r="B67" s="101"/>
      <c r="C67" s="5">
        <v>0</v>
      </c>
    </row>
    <row r="68" spans="1:3" x14ac:dyDescent="0.25">
      <c r="A68" s="4" t="s">
        <v>107</v>
      </c>
      <c r="B68" s="101"/>
      <c r="C68" s="7">
        <f>SUBTOTAL(9,C63:C67)</f>
        <v>0</v>
      </c>
    </row>
    <row r="70" spans="1:3" x14ac:dyDescent="0.25">
      <c r="A70" s="4" t="s">
        <v>108</v>
      </c>
      <c r="B70" s="101"/>
      <c r="C70" s="6">
        <f>SUBTOTAL(9,C63:C68)</f>
        <v>0</v>
      </c>
    </row>
    <row r="72" spans="1:3" ht="15.75" thickBot="1" x14ac:dyDescent="0.3">
      <c r="A72" s="4" t="s">
        <v>109</v>
      </c>
      <c r="B72" s="101"/>
      <c r="C72" s="8">
        <f>(C60+C70)</f>
        <v>0</v>
      </c>
    </row>
    <row r="73" spans="1:3" ht="15.75" thickTop="1" x14ac:dyDescent="0.25"/>
    <row r="74" spans="1:3" x14ac:dyDescent="0.25">
      <c r="A74" s="4"/>
      <c r="B74" s="101"/>
      <c r="C74" s="5"/>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N119"/>
  <sheetViews>
    <sheetView zoomScaleNormal="100" workbookViewId="0">
      <selection activeCell="C27" sqref="C27"/>
    </sheetView>
  </sheetViews>
  <sheetFormatPr defaultRowHeight="15" x14ac:dyDescent="0.25"/>
  <cols>
    <col min="1" max="1" width="14" customWidth="1"/>
    <col min="2" max="2" width="12.28515625" customWidth="1"/>
    <col min="3" max="3" width="15.28515625" customWidth="1"/>
    <col min="4" max="4" width="1.7109375" customWidth="1"/>
    <col min="5" max="5" width="11.28515625" customWidth="1"/>
    <col min="6" max="6" width="7.7109375" customWidth="1"/>
    <col min="7" max="7" width="0" hidden="1" customWidth="1"/>
    <col min="8" max="8" width="10.42578125" hidden="1" customWidth="1"/>
    <col min="9" max="9" width="32" customWidth="1"/>
    <col min="10" max="11" width="8.7109375" hidden="1" customWidth="1"/>
    <col min="12" max="12" width="10.7109375" hidden="1" customWidth="1"/>
    <col min="13" max="13" width="10.42578125" hidden="1" customWidth="1"/>
    <col min="14" max="14" width="14.5703125" hidden="1" customWidth="1"/>
    <col min="15" max="15" width="10.7109375" hidden="1" customWidth="1"/>
    <col min="16" max="16" width="10" customWidth="1"/>
    <col min="17" max="17" width="8.7109375" customWidth="1"/>
    <col min="18" max="18" width="13.7109375" customWidth="1"/>
    <col min="19" max="19" width="3.42578125" customWidth="1"/>
    <col min="20" max="20" width="12.7109375" customWidth="1"/>
    <col min="21" max="21" width="9.28515625" customWidth="1"/>
    <col min="22" max="28" width="8.7109375" customWidth="1"/>
    <col min="29" max="29" width="5.5703125" customWidth="1"/>
    <col min="30" max="30" width="8.7109375" customWidth="1"/>
    <col min="31" max="34" width="8.7109375"/>
    <col min="35" max="38" width="0" hidden="1" customWidth="1"/>
    <col min="39" max="39" width="11.28515625" hidden="1" customWidth="1"/>
    <col min="40" max="40" width="16.7109375" hidden="1" customWidth="1"/>
    <col min="41" max="44" width="0" hidden="1" customWidth="1"/>
    <col min="45" max="256" width="8.7109375"/>
    <col min="257" max="257" width="15" customWidth="1"/>
    <col min="258" max="258" width="14.28515625" customWidth="1"/>
    <col min="259" max="259" width="15.28515625" customWidth="1"/>
    <col min="260" max="260" width="1.7109375" customWidth="1"/>
    <col min="261" max="261" width="11.28515625" customWidth="1"/>
    <col min="262" max="262" width="10.28515625" customWidth="1"/>
    <col min="263" max="264" width="0" hidden="1" customWidth="1"/>
    <col min="265" max="265" width="26.5703125" customWidth="1"/>
    <col min="266" max="284" width="0" hidden="1" customWidth="1"/>
    <col min="285" max="286" width="8.7109375" customWidth="1"/>
    <col min="287" max="512" width="8.7109375"/>
    <col min="513" max="513" width="15" customWidth="1"/>
    <col min="514" max="514" width="14.28515625" customWidth="1"/>
    <col min="515" max="515" width="15.28515625" customWidth="1"/>
    <col min="516" max="516" width="1.7109375" customWidth="1"/>
    <col min="517" max="517" width="11.28515625" customWidth="1"/>
    <col min="518" max="518" width="10.28515625" customWidth="1"/>
    <col min="519" max="520" width="0" hidden="1" customWidth="1"/>
    <col min="521" max="521" width="26.5703125" customWidth="1"/>
    <col min="522" max="540" width="0" hidden="1" customWidth="1"/>
    <col min="541" max="542" width="8.7109375" customWidth="1"/>
    <col min="543" max="768" width="8.7109375"/>
    <col min="769" max="769" width="15" customWidth="1"/>
    <col min="770" max="770" width="14.28515625" customWidth="1"/>
    <col min="771" max="771" width="15.28515625" customWidth="1"/>
    <col min="772" max="772" width="1.7109375" customWidth="1"/>
    <col min="773" max="773" width="11.28515625" customWidth="1"/>
    <col min="774" max="774" width="10.28515625" customWidth="1"/>
    <col min="775" max="776" width="0" hidden="1" customWidth="1"/>
    <col min="777" max="777" width="26.5703125" customWidth="1"/>
    <col min="778" max="796" width="0" hidden="1" customWidth="1"/>
    <col min="797" max="798" width="8.7109375" customWidth="1"/>
    <col min="799" max="1024" width="8.7109375"/>
    <col min="1025" max="1025" width="15" customWidth="1"/>
    <col min="1026" max="1026" width="14.28515625" customWidth="1"/>
    <col min="1027" max="1027" width="15.28515625" customWidth="1"/>
    <col min="1028" max="1028" width="1.7109375" customWidth="1"/>
    <col min="1029" max="1029" width="11.28515625" customWidth="1"/>
    <col min="1030" max="1030" width="10.28515625" customWidth="1"/>
    <col min="1031" max="1032" width="0" hidden="1" customWidth="1"/>
    <col min="1033" max="1033" width="26.5703125" customWidth="1"/>
    <col min="1034" max="1052" width="0" hidden="1" customWidth="1"/>
    <col min="1053" max="1054" width="8.7109375" customWidth="1"/>
    <col min="1055" max="1280" width="8.7109375"/>
    <col min="1281" max="1281" width="15" customWidth="1"/>
    <col min="1282" max="1282" width="14.28515625" customWidth="1"/>
    <col min="1283" max="1283" width="15.28515625" customWidth="1"/>
    <col min="1284" max="1284" width="1.7109375" customWidth="1"/>
    <col min="1285" max="1285" width="11.28515625" customWidth="1"/>
    <col min="1286" max="1286" width="10.28515625" customWidth="1"/>
    <col min="1287" max="1288" width="0" hidden="1" customWidth="1"/>
    <col min="1289" max="1289" width="26.5703125" customWidth="1"/>
    <col min="1290" max="1308" width="0" hidden="1" customWidth="1"/>
    <col min="1309" max="1310" width="8.7109375" customWidth="1"/>
    <col min="1311" max="1536" width="8.7109375"/>
    <col min="1537" max="1537" width="15" customWidth="1"/>
    <col min="1538" max="1538" width="14.28515625" customWidth="1"/>
    <col min="1539" max="1539" width="15.28515625" customWidth="1"/>
    <col min="1540" max="1540" width="1.7109375" customWidth="1"/>
    <col min="1541" max="1541" width="11.28515625" customWidth="1"/>
    <col min="1542" max="1542" width="10.28515625" customWidth="1"/>
    <col min="1543" max="1544" width="0" hidden="1" customWidth="1"/>
    <col min="1545" max="1545" width="26.5703125" customWidth="1"/>
    <col min="1546" max="1564" width="0" hidden="1" customWidth="1"/>
    <col min="1565" max="1566" width="8.7109375" customWidth="1"/>
    <col min="1567" max="1792" width="8.7109375"/>
    <col min="1793" max="1793" width="15" customWidth="1"/>
    <col min="1794" max="1794" width="14.28515625" customWidth="1"/>
    <col min="1795" max="1795" width="15.28515625" customWidth="1"/>
    <col min="1796" max="1796" width="1.7109375" customWidth="1"/>
    <col min="1797" max="1797" width="11.28515625" customWidth="1"/>
    <col min="1798" max="1798" width="10.28515625" customWidth="1"/>
    <col min="1799" max="1800" width="0" hidden="1" customWidth="1"/>
    <col min="1801" max="1801" width="26.5703125" customWidth="1"/>
    <col min="1802" max="1820" width="0" hidden="1" customWidth="1"/>
    <col min="1821" max="1822" width="8.7109375" customWidth="1"/>
    <col min="1823" max="2048" width="8.7109375"/>
    <col min="2049" max="2049" width="15" customWidth="1"/>
    <col min="2050" max="2050" width="14.28515625" customWidth="1"/>
    <col min="2051" max="2051" width="15.28515625" customWidth="1"/>
    <col min="2052" max="2052" width="1.7109375" customWidth="1"/>
    <col min="2053" max="2053" width="11.28515625" customWidth="1"/>
    <col min="2054" max="2054" width="10.28515625" customWidth="1"/>
    <col min="2055" max="2056" width="0" hidden="1" customWidth="1"/>
    <col min="2057" max="2057" width="26.5703125" customWidth="1"/>
    <col min="2058" max="2076" width="0" hidden="1" customWidth="1"/>
    <col min="2077" max="2078" width="8.7109375" customWidth="1"/>
    <col min="2079" max="2304" width="8.7109375"/>
    <col min="2305" max="2305" width="15" customWidth="1"/>
    <col min="2306" max="2306" width="14.28515625" customWidth="1"/>
    <col min="2307" max="2307" width="15.28515625" customWidth="1"/>
    <col min="2308" max="2308" width="1.7109375" customWidth="1"/>
    <col min="2309" max="2309" width="11.28515625" customWidth="1"/>
    <col min="2310" max="2310" width="10.28515625" customWidth="1"/>
    <col min="2311" max="2312" width="0" hidden="1" customWidth="1"/>
    <col min="2313" max="2313" width="26.5703125" customWidth="1"/>
    <col min="2314" max="2332" width="0" hidden="1" customWidth="1"/>
    <col min="2333" max="2334" width="8.7109375" customWidth="1"/>
    <col min="2335" max="2560" width="8.7109375"/>
    <col min="2561" max="2561" width="15" customWidth="1"/>
    <col min="2562" max="2562" width="14.28515625" customWidth="1"/>
    <col min="2563" max="2563" width="15.28515625" customWidth="1"/>
    <col min="2564" max="2564" width="1.7109375" customWidth="1"/>
    <col min="2565" max="2565" width="11.28515625" customWidth="1"/>
    <col min="2566" max="2566" width="10.28515625" customWidth="1"/>
    <col min="2567" max="2568" width="0" hidden="1" customWidth="1"/>
    <col min="2569" max="2569" width="26.5703125" customWidth="1"/>
    <col min="2570" max="2588" width="0" hidden="1" customWidth="1"/>
    <col min="2589" max="2590" width="8.7109375" customWidth="1"/>
    <col min="2591" max="2816" width="8.7109375"/>
    <col min="2817" max="2817" width="15" customWidth="1"/>
    <col min="2818" max="2818" width="14.28515625" customWidth="1"/>
    <col min="2819" max="2819" width="15.28515625" customWidth="1"/>
    <col min="2820" max="2820" width="1.7109375" customWidth="1"/>
    <col min="2821" max="2821" width="11.28515625" customWidth="1"/>
    <col min="2822" max="2822" width="10.28515625" customWidth="1"/>
    <col min="2823" max="2824" width="0" hidden="1" customWidth="1"/>
    <col min="2825" max="2825" width="26.5703125" customWidth="1"/>
    <col min="2826" max="2844" width="0" hidden="1" customWidth="1"/>
    <col min="2845" max="2846" width="8.7109375" customWidth="1"/>
    <col min="2847" max="3072" width="8.7109375"/>
    <col min="3073" max="3073" width="15" customWidth="1"/>
    <col min="3074" max="3074" width="14.28515625" customWidth="1"/>
    <col min="3075" max="3075" width="15.28515625" customWidth="1"/>
    <col min="3076" max="3076" width="1.7109375" customWidth="1"/>
    <col min="3077" max="3077" width="11.28515625" customWidth="1"/>
    <col min="3078" max="3078" width="10.28515625" customWidth="1"/>
    <col min="3079" max="3080" width="0" hidden="1" customWidth="1"/>
    <col min="3081" max="3081" width="26.5703125" customWidth="1"/>
    <col min="3082" max="3100" width="0" hidden="1" customWidth="1"/>
    <col min="3101" max="3102" width="8.7109375" customWidth="1"/>
    <col min="3103" max="3328" width="8.7109375"/>
    <col min="3329" max="3329" width="15" customWidth="1"/>
    <col min="3330" max="3330" width="14.28515625" customWidth="1"/>
    <col min="3331" max="3331" width="15.28515625" customWidth="1"/>
    <col min="3332" max="3332" width="1.7109375" customWidth="1"/>
    <col min="3333" max="3333" width="11.28515625" customWidth="1"/>
    <col min="3334" max="3334" width="10.28515625" customWidth="1"/>
    <col min="3335" max="3336" width="0" hidden="1" customWidth="1"/>
    <col min="3337" max="3337" width="26.5703125" customWidth="1"/>
    <col min="3338" max="3356" width="0" hidden="1" customWidth="1"/>
    <col min="3357" max="3358" width="8.7109375" customWidth="1"/>
    <col min="3359" max="3584" width="8.7109375"/>
    <col min="3585" max="3585" width="15" customWidth="1"/>
    <col min="3586" max="3586" width="14.28515625" customWidth="1"/>
    <col min="3587" max="3587" width="15.28515625" customWidth="1"/>
    <col min="3588" max="3588" width="1.7109375" customWidth="1"/>
    <col min="3589" max="3589" width="11.28515625" customWidth="1"/>
    <col min="3590" max="3590" width="10.28515625" customWidth="1"/>
    <col min="3591" max="3592" width="0" hidden="1" customWidth="1"/>
    <col min="3593" max="3593" width="26.5703125" customWidth="1"/>
    <col min="3594" max="3612" width="0" hidden="1" customWidth="1"/>
    <col min="3613" max="3614" width="8.7109375" customWidth="1"/>
    <col min="3615" max="3840" width="8.7109375"/>
    <col min="3841" max="3841" width="15" customWidth="1"/>
    <col min="3842" max="3842" width="14.28515625" customWidth="1"/>
    <col min="3843" max="3843" width="15.28515625" customWidth="1"/>
    <col min="3844" max="3844" width="1.7109375" customWidth="1"/>
    <col min="3845" max="3845" width="11.28515625" customWidth="1"/>
    <col min="3846" max="3846" width="10.28515625" customWidth="1"/>
    <col min="3847" max="3848" width="0" hidden="1" customWidth="1"/>
    <col min="3849" max="3849" width="26.5703125" customWidth="1"/>
    <col min="3850" max="3868" width="0" hidden="1" customWidth="1"/>
    <col min="3869" max="3870" width="8.7109375" customWidth="1"/>
    <col min="3871" max="4096" width="8.7109375"/>
    <col min="4097" max="4097" width="15" customWidth="1"/>
    <col min="4098" max="4098" width="14.28515625" customWidth="1"/>
    <col min="4099" max="4099" width="15.28515625" customWidth="1"/>
    <col min="4100" max="4100" width="1.7109375" customWidth="1"/>
    <col min="4101" max="4101" width="11.28515625" customWidth="1"/>
    <col min="4102" max="4102" width="10.28515625" customWidth="1"/>
    <col min="4103" max="4104" width="0" hidden="1" customWidth="1"/>
    <col min="4105" max="4105" width="26.5703125" customWidth="1"/>
    <col min="4106" max="4124" width="0" hidden="1" customWidth="1"/>
    <col min="4125" max="4126" width="8.7109375" customWidth="1"/>
    <col min="4127" max="4352" width="8.7109375"/>
    <col min="4353" max="4353" width="15" customWidth="1"/>
    <col min="4354" max="4354" width="14.28515625" customWidth="1"/>
    <col min="4355" max="4355" width="15.28515625" customWidth="1"/>
    <col min="4356" max="4356" width="1.7109375" customWidth="1"/>
    <col min="4357" max="4357" width="11.28515625" customWidth="1"/>
    <col min="4358" max="4358" width="10.28515625" customWidth="1"/>
    <col min="4359" max="4360" width="0" hidden="1" customWidth="1"/>
    <col min="4361" max="4361" width="26.5703125" customWidth="1"/>
    <col min="4362" max="4380" width="0" hidden="1" customWidth="1"/>
    <col min="4381" max="4382" width="8.7109375" customWidth="1"/>
    <col min="4383" max="4608" width="8.7109375"/>
    <col min="4609" max="4609" width="15" customWidth="1"/>
    <col min="4610" max="4610" width="14.28515625" customWidth="1"/>
    <col min="4611" max="4611" width="15.28515625" customWidth="1"/>
    <col min="4612" max="4612" width="1.7109375" customWidth="1"/>
    <col min="4613" max="4613" width="11.28515625" customWidth="1"/>
    <col min="4614" max="4614" width="10.28515625" customWidth="1"/>
    <col min="4615" max="4616" width="0" hidden="1" customWidth="1"/>
    <col min="4617" max="4617" width="26.5703125" customWidth="1"/>
    <col min="4618" max="4636" width="0" hidden="1" customWidth="1"/>
    <col min="4637" max="4638" width="8.7109375" customWidth="1"/>
    <col min="4639" max="4864" width="8.7109375"/>
    <col min="4865" max="4865" width="15" customWidth="1"/>
    <col min="4866" max="4866" width="14.28515625" customWidth="1"/>
    <col min="4867" max="4867" width="15.28515625" customWidth="1"/>
    <col min="4868" max="4868" width="1.7109375" customWidth="1"/>
    <col min="4869" max="4869" width="11.28515625" customWidth="1"/>
    <col min="4870" max="4870" width="10.28515625" customWidth="1"/>
    <col min="4871" max="4872" width="0" hidden="1" customWidth="1"/>
    <col min="4873" max="4873" width="26.5703125" customWidth="1"/>
    <col min="4874" max="4892" width="0" hidden="1" customWidth="1"/>
    <col min="4893" max="4894" width="8.7109375" customWidth="1"/>
    <col min="4895" max="5120" width="8.7109375"/>
    <col min="5121" max="5121" width="15" customWidth="1"/>
    <col min="5122" max="5122" width="14.28515625" customWidth="1"/>
    <col min="5123" max="5123" width="15.28515625" customWidth="1"/>
    <col min="5124" max="5124" width="1.7109375" customWidth="1"/>
    <col min="5125" max="5125" width="11.28515625" customWidth="1"/>
    <col min="5126" max="5126" width="10.28515625" customWidth="1"/>
    <col min="5127" max="5128" width="0" hidden="1" customWidth="1"/>
    <col min="5129" max="5129" width="26.5703125" customWidth="1"/>
    <col min="5130" max="5148" width="0" hidden="1" customWidth="1"/>
    <col min="5149" max="5150" width="8.7109375" customWidth="1"/>
    <col min="5151" max="5376" width="8.7109375"/>
    <col min="5377" max="5377" width="15" customWidth="1"/>
    <col min="5378" max="5378" width="14.28515625" customWidth="1"/>
    <col min="5379" max="5379" width="15.28515625" customWidth="1"/>
    <col min="5380" max="5380" width="1.7109375" customWidth="1"/>
    <col min="5381" max="5381" width="11.28515625" customWidth="1"/>
    <col min="5382" max="5382" width="10.28515625" customWidth="1"/>
    <col min="5383" max="5384" width="0" hidden="1" customWidth="1"/>
    <col min="5385" max="5385" width="26.5703125" customWidth="1"/>
    <col min="5386" max="5404" width="0" hidden="1" customWidth="1"/>
    <col min="5405" max="5406" width="8.7109375" customWidth="1"/>
    <col min="5407" max="5632" width="8.7109375"/>
    <col min="5633" max="5633" width="15" customWidth="1"/>
    <col min="5634" max="5634" width="14.28515625" customWidth="1"/>
    <col min="5635" max="5635" width="15.28515625" customWidth="1"/>
    <col min="5636" max="5636" width="1.7109375" customWidth="1"/>
    <col min="5637" max="5637" width="11.28515625" customWidth="1"/>
    <col min="5638" max="5638" width="10.28515625" customWidth="1"/>
    <col min="5639" max="5640" width="0" hidden="1" customWidth="1"/>
    <col min="5641" max="5641" width="26.5703125" customWidth="1"/>
    <col min="5642" max="5660" width="0" hidden="1" customWidth="1"/>
    <col min="5661" max="5662" width="8.7109375" customWidth="1"/>
    <col min="5663" max="5888" width="8.7109375"/>
    <col min="5889" max="5889" width="15" customWidth="1"/>
    <col min="5890" max="5890" width="14.28515625" customWidth="1"/>
    <col min="5891" max="5891" width="15.28515625" customWidth="1"/>
    <col min="5892" max="5892" width="1.7109375" customWidth="1"/>
    <col min="5893" max="5893" width="11.28515625" customWidth="1"/>
    <col min="5894" max="5894" width="10.28515625" customWidth="1"/>
    <col min="5895" max="5896" width="0" hidden="1" customWidth="1"/>
    <col min="5897" max="5897" width="26.5703125" customWidth="1"/>
    <col min="5898" max="5916" width="0" hidden="1" customWidth="1"/>
    <col min="5917" max="5918" width="8.7109375" customWidth="1"/>
    <col min="5919" max="6144" width="8.7109375"/>
    <col min="6145" max="6145" width="15" customWidth="1"/>
    <col min="6146" max="6146" width="14.28515625" customWidth="1"/>
    <col min="6147" max="6147" width="15.28515625" customWidth="1"/>
    <col min="6148" max="6148" width="1.7109375" customWidth="1"/>
    <col min="6149" max="6149" width="11.28515625" customWidth="1"/>
    <col min="6150" max="6150" width="10.28515625" customWidth="1"/>
    <col min="6151" max="6152" width="0" hidden="1" customWidth="1"/>
    <col min="6153" max="6153" width="26.5703125" customWidth="1"/>
    <col min="6154" max="6172" width="0" hidden="1" customWidth="1"/>
    <col min="6173" max="6174" width="8.7109375" customWidth="1"/>
    <col min="6175" max="6400" width="8.7109375"/>
    <col min="6401" max="6401" width="15" customWidth="1"/>
    <col min="6402" max="6402" width="14.28515625" customWidth="1"/>
    <col min="6403" max="6403" width="15.28515625" customWidth="1"/>
    <col min="6404" max="6404" width="1.7109375" customWidth="1"/>
    <col min="6405" max="6405" width="11.28515625" customWidth="1"/>
    <col min="6406" max="6406" width="10.28515625" customWidth="1"/>
    <col min="6407" max="6408" width="0" hidden="1" customWidth="1"/>
    <col min="6409" max="6409" width="26.5703125" customWidth="1"/>
    <col min="6410" max="6428" width="0" hidden="1" customWidth="1"/>
    <col min="6429" max="6430" width="8.7109375" customWidth="1"/>
    <col min="6431" max="6656" width="8.7109375"/>
    <col min="6657" max="6657" width="15" customWidth="1"/>
    <col min="6658" max="6658" width="14.28515625" customWidth="1"/>
    <col min="6659" max="6659" width="15.28515625" customWidth="1"/>
    <col min="6660" max="6660" width="1.7109375" customWidth="1"/>
    <col min="6661" max="6661" width="11.28515625" customWidth="1"/>
    <col min="6662" max="6662" width="10.28515625" customWidth="1"/>
    <col min="6663" max="6664" width="0" hidden="1" customWidth="1"/>
    <col min="6665" max="6665" width="26.5703125" customWidth="1"/>
    <col min="6666" max="6684" width="0" hidden="1" customWidth="1"/>
    <col min="6685" max="6686" width="8.7109375" customWidth="1"/>
    <col min="6687" max="6912" width="8.7109375"/>
    <col min="6913" max="6913" width="15" customWidth="1"/>
    <col min="6914" max="6914" width="14.28515625" customWidth="1"/>
    <col min="6915" max="6915" width="15.28515625" customWidth="1"/>
    <col min="6916" max="6916" width="1.7109375" customWidth="1"/>
    <col min="6917" max="6917" width="11.28515625" customWidth="1"/>
    <col min="6918" max="6918" width="10.28515625" customWidth="1"/>
    <col min="6919" max="6920" width="0" hidden="1" customWidth="1"/>
    <col min="6921" max="6921" width="26.5703125" customWidth="1"/>
    <col min="6922" max="6940" width="0" hidden="1" customWidth="1"/>
    <col min="6941" max="6942" width="8.7109375" customWidth="1"/>
    <col min="6943" max="7168" width="8.7109375"/>
    <col min="7169" max="7169" width="15" customWidth="1"/>
    <col min="7170" max="7170" width="14.28515625" customWidth="1"/>
    <col min="7171" max="7171" width="15.28515625" customWidth="1"/>
    <col min="7172" max="7172" width="1.7109375" customWidth="1"/>
    <col min="7173" max="7173" width="11.28515625" customWidth="1"/>
    <col min="7174" max="7174" width="10.28515625" customWidth="1"/>
    <col min="7175" max="7176" width="0" hidden="1" customWidth="1"/>
    <col min="7177" max="7177" width="26.5703125" customWidth="1"/>
    <col min="7178" max="7196" width="0" hidden="1" customWidth="1"/>
    <col min="7197" max="7198" width="8.7109375" customWidth="1"/>
    <col min="7199" max="7424" width="8.7109375"/>
    <col min="7425" max="7425" width="15" customWidth="1"/>
    <col min="7426" max="7426" width="14.28515625" customWidth="1"/>
    <col min="7427" max="7427" width="15.28515625" customWidth="1"/>
    <col min="7428" max="7428" width="1.7109375" customWidth="1"/>
    <col min="7429" max="7429" width="11.28515625" customWidth="1"/>
    <col min="7430" max="7430" width="10.28515625" customWidth="1"/>
    <col min="7431" max="7432" width="0" hidden="1" customWidth="1"/>
    <col min="7433" max="7433" width="26.5703125" customWidth="1"/>
    <col min="7434" max="7452" width="0" hidden="1" customWidth="1"/>
    <col min="7453" max="7454" width="8.7109375" customWidth="1"/>
    <col min="7455" max="7680" width="8.7109375"/>
    <col min="7681" max="7681" width="15" customWidth="1"/>
    <col min="7682" max="7682" width="14.28515625" customWidth="1"/>
    <col min="7683" max="7683" width="15.28515625" customWidth="1"/>
    <col min="7684" max="7684" width="1.7109375" customWidth="1"/>
    <col min="7685" max="7685" width="11.28515625" customWidth="1"/>
    <col min="7686" max="7686" width="10.28515625" customWidth="1"/>
    <col min="7687" max="7688" width="0" hidden="1" customWidth="1"/>
    <col min="7689" max="7689" width="26.5703125" customWidth="1"/>
    <col min="7690" max="7708" width="0" hidden="1" customWidth="1"/>
    <col min="7709" max="7710" width="8.7109375" customWidth="1"/>
    <col min="7711" max="7936" width="8.7109375"/>
    <col min="7937" max="7937" width="15" customWidth="1"/>
    <col min="7938" max="7938" width="14.28515625" customWidth="1"/>
    <col min="7939" max="7939" width="15.28515625" customWidth="1"/>
    <col min="7940" max="7940" width="1.7109375" customWidth="1"/>
    <col min="7941" max="7941" width="11.28515625" customWidth="1"/>
    <col min="7942" max="7942" width="10.28515625" customWidth="1"/>
    <col min="7943" max="7944" width="0" hidden="1" customWidth="1"/>
    <col min="7945" max="7945" width="26.5703125" customWidth="1"/>
    <col min="7946" max="7964" width="0" hidden="1" customWidth="1"/>
    <col min="7965" max="7966" width="8.7109375" customWidth="1"/>
    <col min="7967" max="8192" width="8.7109375"/>
    <col min="8193" max="8193" width="15" customWidth="1"/>
    <col min="8194" max="8194" width="14.28515625" customWidth="1"/>
    <col min="8195" max="8195" width="15.28515625" customWidth="1"/>
    <col min="8196" max="8196" width="1.7109375" customWidth="1"/>
    <col min="8197" max="8197" width="11.28515625" customWidth="1"/>
    <col min="8198" max="8198" width="10.28515625" customWidth="1"/>
    <col min="8199" max="8200" width="0" hidden="1" customWidth="1"/>
    <col min="8201" max="8201" width="26.5703125" customWidth="1"/>
    <col min="8202" max="8220" width="0" hidden="1" customWidth="1"/>
    <col min="8221" max="8222" width="8.7109375" customWidth="1"/>
    <col min="8223" max="8448" width="8.7109375"/>
    <col min="8449" max="8449" width="15" customWidth="1"/>
    <col min="8450" max="8450" width="14.28515625" customWidth="1"/>
    <col min="8451" max="8451" width="15.28515625" customWidth="1"/>
    <col min="8452" max="8452" width="1.7109375" customWidth="1"/>
    <col min="8453" max="8453" width="11.28515625" customWidth="1"/>
    <col min="8454" max="8454" width="10.28515625" customWidth="1"/>
    <col min="8455" max="8456" width="0" hidden="1" customWidth="1"/>
    <col min="8457" max="8457" width="26.5703125" customWidth="1"/>
    <col min="8458" max="8476" width="0" hidden="1" customWidth="1"/>
    <col min="8477" max="8478" width="8.7109375" customWidth="1"/>
    <col min="8479" max="8704" width="8.7109375"/>
    <col min="8705" max="8705" width="15" customWidth="1"/>
    <col min="8706" max="8706" width="14.28515625" customWidth="1"/>
    <col min="8707" max="8707" width="15.28515625" customWidth="1"/>
    <col min="8708" max="8708" width="1.7109375" customWidth="1"/>
    <col min="8709" max="8709" width="11.28515625" customWidth="1"/>
    <col min="8710" max="8710" width="10.28515625" customWidth="1"/>
    <col min="8711" max="8712" width="0" hidden="1" customWidth="1"/>
    <col min="8713" max="8713" width="26.5703125" customWidth="1"/>
    <col min="8714" max="8732" width="0" hidden="1" customWidth="1"/>
    <col min="8733" max="8734" width="8.7109375" customWidth="1"/>
    <col min="8735" max="8960" width="8.7109375"/>
    <col min="8961" max="8961" width="15" customWidth="1"/>
    <col min="8962" max="8962" width="14.28515625" customWidth="1"/>
    <col min="8963" max="8963" width="15.28515625" customWidth="1"/>
    <col min="8964" max="8964" width="1.7109375" customWidth="1"/>
    <col min="8965" max="8965" width="11.28515625" customWidth="1"/>
    <col min="8966" max="8966" width="10.28515625" customWidth="1"/>
    <col min="8967" max="8968" width="0" hidden="1" customWidth="1"/>
    <col min="8969" max="8969" width="26.5703125" customWidth="1"/>
    <col min="8970" max="8988" width="0" hidden="1" customWidth="1"/>
    <col min="8989" max="8990" width="8.7109375" customWidth="1"/>
    <col min="8991" max="9216" width="8.7109375"/>
    <col min="9217" max="9217" width="15" customWidth="1"/>
    <col min="9218" max="9218" width="14.28515625" customWidth="1"/>
    <col min="9219" max="9219" width="15.28515625" customWidth="1"/>
    <col min="9220" max="9220" width="1.7109375" customWidth="1"/>
    <col min="9221" max="9221" width="11.28515625" customWidth="1"/>
    <col min="9222" max="9222" width="10.28515625" customWidth="1"/>
    <col min="9223" max="9224" width="0" hidden="1" customWidth="1"/>
    <col min="9225" max="9225" width="26.5703125" customWidth="1"/>
    <col min="9226" max="9244" width="0" hidden="1" customWidth="1"/>
    <col min="9245" max="9246" width="8.7109375" customWidth="1"/>
    <col min="9247" max="9472" width="8.7109375"/>
    <col min="9473" max="9473" width="15" customWidth="1"/>
    <col min="9474" max="9474" width="14.28515625" customWidth="1"/>
    <col min="9475" max="9475" width="15.28515625" customWidth="1"/>
    <col min="9476" max="9476" width="1.7109375" customWidth="1"/>
    <col min="9477" max="9477" width="11.28515625" customWidth="1"/>
    <col min="9478" max="9478" width="10.28515625" customWidth="1"/>
    <col min="9479" max="9480" width="0" hidden="1" customWidth="1"/>
    <col min="9481" max="9481" width="26.5703125" customWidth="1"/>
    <col min="9482" max="9500" width="0" hidden="1" customWidth="1"/>
    <col min="9501" max="9502" width="8.7109375" customWidth="1"/>
    <col min="9503" max="9728" width="8.7109375"/>
    <col min="9729" max="9729" width="15" customWidth="1"/>
    <col min="9730" max="9730" width="14.28515625" customWidth="1"/>
    <col min="9731" max="9731" width="15.28515625" customWidth="1"/>
    <col min="9732" max="9732" width="1.7109375" customWidth="1"/>
    <col min="9733" max="9733" width="11.28515625" customWidth="1"/>
    <col min="9734" max="9734" width="10.28515625" customWidth="1"/>
    <col min="9735" max="9736" width="0" hidden="1" customWidth="1"/>
    <col min="9737" max="9737" width="26.5703125" customWidth="1"/>
    <col min="9738" max="9756" width="0" hidden="1" customWidth="1"/>
    <col min="9757" max="9758" width="8.7109375" customWidth="1"/>
    <col min="9759" max="9984" width="8.7109375"/>
    <col min="9985" max="9985" width="15" customWidth="1"/>
    <col min="9986" max="9986" width="14.28515625" customWidth="1"/>
    <col min="9987" max="9987" width="15.28515625" customWidth="1"/>
    <col min="9988" max="9988" width="1.7109375" customWidth="1"/>
    <col min="9989" max="9989" width="11.28515625" customWidth="1"/>
    <col min="9990" max="9990" width="10.28515625" customWidth="1"/>
    <col min="9991" max="9992" width="0" hidden="1" customWidth="1"/>
    <col min="9993" max="9993" width="26.5703125" customWidth="1"/>
    <col min="9994" max="10012" width="0" hidden="1" customWidth="1"/>
    <col min="10013" max="10014" width="8.7109375" customWidth="1"/>
    <col min="10015" max="10240" width="8.7109375"/>
    <col min="10241" max="10241" width="15" customWidth="1"/>
    <col min="10242" max="10242" width="14.28515625" customWidth="1"/>
    <col min="10243" max="10243" width="15.28515625" customWidth="1"/>
    <col min="10244" max="10244" width="1.7109375" customWidth="1"/>
    <col min="10245" max="10245" width="11.28515625" customWidth="1"/>
    <col min="10246" max="10246" width="10.28515625" customWidth="1"/>
    <col min="10247" max="10248" width="0" hidden="1" customWidth="1"/>
    <col min="10249" max="10249" width="26.5703125" customWidth="1"/>
    <col min="10250" max="10268" width="0" hidden="1" customWidth="1"/>
    <col min="10269" max="10270" width="8.7109375" customWidth="1"/>
    <col min="10271" max="10496" width="8.7109375"/>
    <col min="10497" max="10497" width="15" customWidth="1"/>
    <col min="10498" max="10498" width="14.28515625" customWidth="1"/>
    <col min="10499" max="10499" width="15.28515625" customWidth="1"/>
    <col min="10500" max="10500" width="1.7109375" customWidth="1"/>
    <col min="10501" max="10501" width="11.28515625" customWidth="1"/>
    <col min="10502" max="10502" width="10.28515625" customWidth="1"/>
    <col min="10503" max="10504" width="0" hidden="1" customWidth="1"/>
    <col min="10505" max="10505" width="26.5703125" customWidth="1"/>
    <col min="10506" max="10524" width="0" hidden="1" customWidth="1"/>
    <col min="10525" max="10526" width="8.7109375" customWidth="1"/>
    <col min="10527" max="10752" width="8.7109375"/>
    <col min="10753" max="10753" width="15" customWidth="1"/>
    <col min="10754" max="10754" width="14.28515625" customWidth="1"/>
    <col min="10755" max="10755" width="15.28515625" customWidth="1"/>
    <col min="10756" max="10756" width="1.7109375" customWidth="1"/>
    <col min="10757" max="10757" width="11.28515625" customWidth="1"/>
    <col min="10758" max="10758" width="10.28515625" customWidth="1"/>
    <col min="10759" max="10760" width="0" hidden="1" customWidth="1"/>
    <col min="10761" max="10761" width="26.5703125" customWidth="1"/>
    <col min="10762" max="10780" width="0" hidden="1" customWidth="1"/>
    <col min="10781" max="10782" width="8.7109375" customWidth="1"/>
    <col min="10783" max="11008" width="8.7109375"/>
    <col min="11009" max="11009" width="15" customWidth="1"/>
    <col min="11010" max="11010" width="14.28515625" customWidth="1"/>
    <col min="11011" max="11011" width="15.28515625" customWidth="1"/>
    <col min="11012" max="11012" width="1.7109375" customWidth="1"/>
    <col min="11013" max="11013" width="11.28515625" customWidth="1"/>
    <col min="11014" max="11014" width="10.28515625" customWidth="1"/>
    <col min="11015" max="11016" width="0" hidden="1" customWidth="1"/>
    <col min="11017" max="11017" width="26.5703125" customWidth="1"/>
    <col min="11018" max="11036" width="0" hidden="1" customWidth="1"/>
    <col min="11037" max="11038" width="8.7109375" customWidth="1"/>
    <col min="11039" max="11264" width="8.7109375"/>
    <col min="11265" max="11265" width="15" customWidth="1"/>
    <col min="11266" max="11266" width="14.28515625" customWidth="1"/>
    <col min="11267" max="11267" width="15.28515625" customWidth="1"/>
    <col min="11268" max="11268" width="1.7109375" customWidth="1"/>
    <col min="11269" max="11269" width="11.28515625" customWidth="1"/>
    <col min="11270" max="11270" width="10.28515625" customWidth="1"/>
    <col min="11271" max="11272" width="0" hidden="1" customWidth="1"/>
    <col min="11273" max="11273" width="26.5703125" customWidth="1"/>
    <col min="11274" max="11292" width="0" hidden="1" customWidth="1"/>
    <col min="11293" max="11294" width="8.7109375" customWidth="1"/>
    <col min="11295" max="11520" width="8.7109375"/>
    <col min="11521" max="11521" width="15" customWidth="1"/>
    <col min="11522" max="11522" width="14.28515625" customWidth="1"/>
    <col min="11523" max="11523" width="15.28515625" customWidth="1"/>
    <col min="11524" max="11524" width="1.7109375" customWidth="1"/>
    <col min="11525" max="11525" width="11.28515625" customWidth="1"/>
    <col min="11526" max="11526" width="10.28515625" customWidth="1"/>
    <col min="11527" max="11528" width="0" hidden="1" customWidth="1"/>
    <col min="11529" max="11529" width="26.5703125" customWidth="1"/>
    <col min="11530" max="11548" width="0" hidden="1" customWidth="1"/>
    <col min="11549" max="11550" width="8.7109375" customWidth="1"/>
    <col min="11551" max="11776" width="8.7109375"/>
    <col min="11777" max="11777" width="15" customWidth="1"/>
    <col min="11778" max="11778" width="14.28515625" customWidth="1"/>
    <col min="11779" max="11779" width="15.28515625" customWidth="1"/>
    <col min="11780" max="11780" width="1.7109375" customWidth="1"/>
    <col min="11781" max="11781" width="11.28515625" customWidth="1"/>
    <col min="11782" max="11782" width="10.28515625" customWidth="1"/>
    <col min="11783" max="11784" width="0" hidden="1" customWidth="1"/>
    <col min="11785" max="11785" width="26.5703125" customWidth="1"/>
    <col min="11786" max="11804" width="0" hidden="1" customWidth="1"/>
    <col min="11805" max="11806" width="8.7109375" customWidth="1"/>
    <col min="11807" max="12032" width="8.7109375"/>
    <col min="12033" max="12033" width="15" customWidth="1"/>
    <col min="12034" max="12034" width="14.28515625" customWidth="1"/>
    <col min="12035" max="12035" width="15.28515625" customWidth="1"/>
    <col min="12036" max="12036" width="1.7109375" customWidth="1"/>
    <col min="12037" max="12037" width="11.28515625" customWidth="1"/>
    <col min="12038" max="12038" width="10.28515625" customWidth="1"/>
    <col min="12039" max="12040" width="0" hidden="1" customWidth="1"/>
    <col min="12041" max="12041" width="26.5703125" customWidth="1"/>
    <col min="12042" max="12060" width="0" hidden="1" customWidth="1"/>
    <col min="12061" max="12062" width="8.7109375" customWidth="1"/>
    <col min="12063" max="12288" width="8.7109375"/>
    <col min="12289" max="12289" width="15" customWidth="1"/>
    <col min="12290" max="12290" width="14.28515625" customWidth="1"/>
    <col min="12291" max="12291" width="15.28515625" customWidth="1"/>
    <col min="12292" max="12292" width="1.7109375" customWidth="1"/>
    <col min="12293" max="12293" width="11.28515625" customWidth="1"/>
    <col min="12294" max="12294" width="10.28515625" customWidth="1"/>
    <col min="12295" max="12296" width="0" hidden="1" customWidth="1"/>
    <col min="12297" max="12297" width="26.5703125" customWidth="1"/>
    <col min="12298" max="12316" width="0" hidden="1" customWidth="1"/>
    <col min="12317" max="12318" width="8.7109375" customWidth="1"/>
    <col min="12319" max="12544" width="8.7109375"/>
    <col min="12545" max="12545" width="15" customWidth="1"/>
    <col min="12546" max="12546" width="14.28515625" customWidth="1"/>
    <col min="12547" max="12547" width="15.28515625" customWidth="1"/>
    <col min="12548" max="12548" width="1.7109375" customWidth="1"/>
    <col min="12549" max="12549" width="11.28515625" customWidth="1"/>
    <col min="12550" max="12550" width="10.28515625" customWidth="1"/>
    <col min="12551" max="12552" width="0" hidden="1" customWidth="1"/>
    <col min="12553" max="12553" width="26.5703125" customWidth="1"/>
    <col min="12554" max="12572" width="0" hidden="1" customWidth="1"/>
    <col min="12573" max="12574" width="8.7109375" customWidth="1"/>
    <col min="12575" max="12800" width="8.7109375"/>
    <col min="12801" max="12801" width="15" customWidth="1"/>
    <col min="12802" max="12802" width="14.28515625" customWidth="1"/>
    <col min="12803" max="12803" width="15.28515625" customWidth="1"/>
    <col min="12804" max="12804" width="1.7109375" customWidth="1"/>
    <col min="12805" max="12805" width="11.28515625" customWidth="1"/>
    <col min="12806" max="12806" width="10.28515625" customWidth="1"/>
    <col min="12807" max="12808" width="0" hidden="1" customWidth="1"/>
    <col min="12809" max="12809" width="26.5703125" customWidth="1"/>
    <col min="12810" max="12828" width="0" hidden="1" customWidth="1"/>
    <col min="12829" max="12830" width="8.7109375" customWidth="1"/>
    <col min="12831" max="13056" width="8.7109375"/>
    <col min="13057" max="13057" width="15" customWidth="1"/>
    <col min="13058" max="13058" width="14.28515625" customWidth="1"/>
    <col min="13059" max="13059" width="15.28515625" customWidth="1"/>
    <col min="13060" max="13060" width="1.7109375" customWidth="1"/>
    <col min="13061" max="13061" width="11.28515625" customWidth="1"/>
    <col min="13062" max="13062" width="10.28515625" customWidth="1"/>
    <col min="13063" max="13064" width="0" hidden="1" customWidth="1"/>
    <col min="13065" max="13065" width="26.5703125" customWidth="1"/>
    <col min="13066" max="13084" width="0" hidden="1" customWidth="1"/>
    <col min="13085" max="13086" width="8.7109375" customWidth="1"/>
    <col min="13087" max="13312" width="8.7109375"/>
    <col min="13313" max="13313" width="15" customWidth="1"/>
    <col min="13314" max="13314" width="14.28515625" customWidth="1"/>
    <col min="13315" max="13315" width="15.28515625" customWidth="1"/>
    <col min="13316" max="13316" width="1.7109375" customWidth="1"/>
    <col min="13317" max="13317" width="11.28515625" customWidth="1"/>
    <col min="13318" max="13318" width="10.28515625" customWidth="1"/>
    <col min="13319" max="13320" width="0" hidden="1" customWidth="1"/>
    <col min="13321" max="13321" width="26.5703125" customWidth="1"/>
    <col min="13322" max="13340" width="0" hidden="1" customWidth="1"/>
    <col min="13341" max="13342" width="8.7109375" customWidth="1"/>
    <col min="13343" max="13568" width="8.7109375"/>
    <col min="13569" max="13569" width="15" customWidth="1"/>
    <col min="13570" max="13570" width="14.28515625" customWidth="1"/>
    <col min="13571" max="13571" width="15.28515625" customWidth="1"/>
    <col min="13572" max="13572" width="1.7109375" customWidth="1"/>
    <col min="13573" max="13573" width="11.28515625" customWidth="1"/>
    <col min="13574" max="13574" width="10.28515625" customWidth="1"/>
    <col min="13575" max="13576" width="0" hidden="1" customWidth="1"/>
    <col min="13577" max="13577" width="26.5703125" customWidth="1"/>
    <col min="13578" max="13596" width="0" hidden="1" customWidth="1"/>
    <col min="13597" max="13598" width="8.7109375" customWidth="1"/>
    <col min="13599" max="13824" width="8.7109375"/>
    <col min="13825" max="13825" width="15" customWidth="1"/>
    <col min="13826" max="13826" width="14.28515625" customWidth="1"/>
    <col min="13827" max="13827" width="15.28515625" customWidth="1"/>
    <col min="13828" max="13828" width="1.7109375" customWidth="1"/>
    <col min="13829" max="13829" width="11.28515625" customWidth="1"/>
    <col min="13830" max="13830" width="10.28515625" customWidth="1"/>
    <col min="13831" max="13832" width="0" hidden="1" customWidth="1"/>
    <col min="13833" max="13833" width="26.5703125" customWidth="1"/>
    <col min="13834" max="13852" width="0" hidden="1" customWidth="1"/>
    <col min="13853" max="13854" width="8.7109375" customWidth="1"/>
    <col min="13855" max="14080" width="8.7109375"/>
    <col min="14081" max="14081" width="15" customWidth="1"/>
    <col min="14082" max="14082" width="14.28515625" customWidth="1"/>
    <col min="14083" max="14083" width="15.28515625" customWidth="1"/>
    <col min="14084" max="14084" width="1.7109375" customWidth="1"/>
    <col min="14085" max="14085" width="11.28515625" customWidth="1"/>
    <col min="14086" max="14086" width="10.28515625" customWidth="1"/>
    <col min="14087" max="14088" width="0" hidden="1" customWidth="1"/>
    <col min="14089" max="14089" width="26.5703125" customWidth="1"/>
    <col min="14090" max="14108" width="0" hidden="1" customWidth="1"/>
    <col min="14109" max="14110" width="8.7109375" customWidth="1"/>
    <col min="14111" max="14336" width="8.7109375"/>
    <col min="14337" max="14337" width="15" customWidth="1"/>
    <col min="14338" max="14338" width="14.28515625" customWidth="1"/>
    <col min="14339" max="14339" width="15.28515625" customWidth="1"/>
    <col min="14340" max="14340" width="1.7109375" customWidth="1"/>
    <col min="14341" max="14341" width="11.28515625" customWidth="1"/>
    <col min="14342" max="14342" width="10.28515625" customWidth="1"/>
    <col min="14343" max="14344" width="0" hidden="1" customWidth="1"/>
    <col min="14345" max="14345" width="26.5703125" customWidth="1"/>
    <col min="14346" max="14364" width="0" hidden="1" customWidth="1"/>
    <col min="14365" max="14366" width="8.7109375" customWidth="1"/>
    <col min="14367" max="14592" width="8.7109375"/>
    <col min="14593" max="14593" width="15" customWidth="1"/>
    <col min="14594" max="14594" width="14.28515625" customWidth="1"/>
    <col min="14595" max="14595" width="15.28515625" customWidth="1"/>
    <col min="14596" max="14596" width="1.7109375" customWidth="1"/>
    <col min="14597" max="14597" width="11.28515625" customWidth="1"/>
    <col min="14598" max="14598" width="10.28515625" customWidth="1"/>
    <col min="14599" max="14600" width="0" hidden="1" customWidth="1"/>
    <col min="14601" max="14601" width="26.5703125" customWidth="1"/>
    <col min="14602" max="14620" width="0" hidden="1" customWidth="1"/>
    <col min="14621" max="14622" width="8.7109375" customWidth="1"/>
    <col min="14623" max="14848" width="8.7109375"/>
    <col min="14849" max="14849" width="15" customWidth="1"/>
    <col min="14850" max="14850" width="14.28515625" customWidth="1"/>
    <col min="14851" max="14851" width="15.28515625" customWidth="1"/>
    <col min="14852" max="14852" width="1.7109375" customWidth="1"/>
    <col min="14853" max="14853" width="11.28515625" customWidth="1"/>
    <col min="14854" max="14854" width="10.28515625" customWidth="1"/>
    <col min="14855" max="14856" width="0" hidden="1" customWidth="1"/>
    <col min="14857" max="14857" width="26.5703125" customWidth="1"/>
    <col min="14858" max="14876" width="0" hidden="1" customWidth="1"/>
    <col min="14877" max="14878" width="8.7109375" customWidth="1"/>
    <col min="14879" max="15104" width="8.7109375"/>
    <col min="15105" max="15105" width="15" customWidth="1"/>
    <col min="15106" max="15106" width="14.28515625" customWidth="1"/>
    <col min="15107" max="15107" width="15.28515625" customWidth="1"/>
    <col min="15108" max="15108" width="1.7109375" customWidth="1"/>
    <col min="15109" max="15109" width="11.28515625" customWidth="1"/>
    <col min="15110" max="15110" width="10.28515625" customWidth="1"/>
    <col min="15111" max="15112" width="0" hidden="1" customWidth="1"/>
    <col min="15113" max="15113" width="26.5703125" customWidth="1"/>
    <col min="15114" max="15132" width="0" hidden="1" customWidth="1"/>
    <col min="15133" max="15134" width="8.7109375" customWidth="1"/>
    <col min="15135" max="15360" width="8.7109375"/>
    <col min="15361" max="15361" width="15" customWidth="1"/>
    <col min="15362" max="15362" width="14.28515625" customWidth="1"/>
    <col min="15363" max="15363" width="15.28515625" customWidth="1"/>
    <col min="15364" max="15364" width="1.7109375" customWidth="1"/>
    <col min="15365" max="15365" width="11.28515625" customWidth="1"/>
    <col min="15366" max="15366" width="10.28515625" customWidth="1"/>
    <col min="15367" max="15368" width="0" hidden="1" customWidth="1"/>
    <col min="15369" max="15369" width="26.5703125" customWidth="1"/>
    <col min="15370" max="15388" width="0" hidden="1" customWidth="1"/>
    <col min="15389" max="15390" width="8.7109375" customWidth="1"/>
    <col min="15391" max="15616" width="8.7109375"/>
    <col min="15617" max="15617" width="15" customWidth="1"/>
    <col min="15618" max="15618" width="14.28515625" customWidth="1"/>
    <col min="15619" max="15619" width="15.28515625" customWidth="1"/>
    <col min="15620" max="15620" width="1.7109375" customWidth="1"/>
    <col min="15621" max="15621" width="11.28515625" customWidth="1"/>
    <col min="15622" max="15622" width="10.28515625" customWidth="1"/>
    <col min="15623" max="15624" width="0" hidden="1" customWidth="1"/>
    <col min="15625" max="15625" width="26.5703125" customWidth="1"/>
    <col min="15626" max="15644" width="0" hidden="1" customWidth="1"/>
    <col min="15645" max="15646" width="8.7109375" customWidth="1"/>
    <col min="15647" max="15872" width="8.7109375"/>
    <col min="15873" max="15873" width="15" customWidth="1"/>
    <col min="15874" max="15874" width="14.28515625" customWidth="1"/>
    <col min="15875" max="15875" width="15.28515625" customWidth="1"/>
    <col min="15876" max="15876" width="1.7109375" customWidth="1"/>
    <col min="15877" max="15877" width="11.28515625" customWidth="1"/>
    <col min="15878" max="15878" width="10.28515625" customWidth="1"/>
    <col min="15879" max="15880" width="0" hidden="1" customWidth="1"/>
    <col min="15881" max="15881" width="26.5703125" customWidth="1"/>
    <col min="15882" max="15900" width="0" hidden="1" customWidth="1"/>
    <col min="15901" max="15902" width="8.7109375" customWidth="1"/>
    <col min="15903" max="16128" width="8.7109375"/>
    <col min="16129" max="16129" width="15" customWidth="1"/>
    <col min="16130" max="16130" width="14.28515625" customWidth="1"/>
    <col min="16131" max="16131" width="15.28515625" customWidth="1"/>
    <col min="16132" max="16132" width="1.7109375" customWidth="1"/>
    <col min="16133" max="16133" width="11.28515625" customWidth="1"/>
    <col min="16134" max="16134" width="10.28515625" customWidth="1"/>
    <col min="16135" max="16136" width="0" hidden="1" customWidth="1"/>
    <col min="16137" max="16137" width="26.5703125" customWidth="1"/>
    <col min="16138" max="16156" width="0" hidden="1" customWidth="1"/>
    <col min="16157" max="16158" width="8.7109375" customWidth="1"/>
    <col min="16159" max="16384" width="8.7109375"/>
  </cols>
  <sheetData>
    <row r="1" spans="1:40" x14ac:dyDescent="0.25">
      <c r="A1" s="64"/>
      <c r="B1" s="64" t="s">
        <v>277</v>
      </c>
    </row>
    <row r="2" spans="1:40" x14ac:dyDescent="0.25">
      <c r="A2" s="64"/>
      <c r="B2" s="64" t="s">
        <v>276</v>
      </c>
      <c r="J2" s="65" t="s">
        <v>178</v>
      </c>
      <c r="R2" s="41"/>
    </row>
    <row r="3" spans="1:40" x14ac:dyDescent="0.25">
      <c r="A3" s="115"/>
      <c r="B3" s="78"/>
      <c r="C3" s="78"/>
      <c r="D3" s="78"/>
      <c r="E3" s="78"/>
      <c r="F3" s="78"/>
      <c r="G3" s="78"/>
      <c r="H3" s="49"/>
      <c r="I3" s="78"/>
      <c r="R3" s="41"/>
      <c r="S3" s="41"/>
      <c r="W3" s="41"/>
    </row>
    <row r="4" spans="1:40" ht="13.9" customHeight="1" x14ac:dyDescent="0.25">
      <c r="A4" s="64" t="s">
        <v>187</v>
      </c>
      <c r="C4" s="116" t="str">
        <f>+'BAL SHEET'!C2</f>
        <v>MONTH</v>
      </c>
      <c r="R4" s="41"/>
      <c r="S4" s="41"/>
      <c r="W4" s="41"/>
      <c r="AJ4" t="s">
        <v>238</v>
      </c>
      <c r="AM4" t="s">
        <v>181</v>
      </c>
    </row>
    <row r="5" spans="1:40" ht="16.149999999999999" customHeight="1" x14ac:dyDescent="0.25">
      <c r="A5" s="73" t="s">
        <v>179</v>
      </c>
      <c r="B5" s="73" t="s">
        <v>180</v>
      </c>
      <c r="C5" s="73" t="s">
        <v>181</v>
      </c>
      <c r="D5" s="73"/>
      <c r="E5" s="68" t="s">
        <v>182</v>
      </c>
      <c r="F5" s="68" t="s">
        <v>183</v>
      </c>
      <c r="G5" s="74" t="s">
        <v>184</v>
      </c>
      <c r="H5" s="74" t="s">
        <v>185</v>
      </c>
      <c r="I5" s="74" t="s">
        <v>186</v>
      </c>
      <c r="J5" s="1"/>
      <c r="K5" s="1"/>
      <c r="L5" s="1"/>
      <c r="M5" s="67" t="s">
        <v>137</v>
      </c>
      <c r="N5" s="1" t="s">
        <v>272</v>
      </c>
      <c r="O5" t="s">
        <v>273</v>
      </c>
      <c r="Q5" s="67"/>
      <c r="R5" s="41"/>
      <c r="S5" s="41"/>
      <c r="W5" s="41"/>
      <c r="AI5" s="92" t="s">
        <v>236</v>
      </c>
      <c r="AJ5" t="s">
        <v>190</v>
      </c>
      <c r="AM5" s="91">
        <v>43282</v>
      </c>
      <c r="AN5" s="41">
        <v>100000</v>
      </c>
    </row>
    <row r="6" spans="1:40" x14ac:dyDescent="0.25">
      <c r="A6" s="41">
        <v>100000</v>
      </c>
      <c r="B6" s="75">
        <v>43510</v>
      </c>
      <c r="C6" s="75">
        <v>44971</v>
      </c>
      <c r="D6" s="75"/>
      <c r="E6" t="s">
        <v>249</v>
      </c>
      <c r="F6" s="72">
        <v>2.9000000000000001E-2</v>
      </c>
      <c r="G6">
        <v>187</v>
      </c>
      <c r="H6">
        <v>1152.74</v>
      </c>
      <c r="I6" t="s">
        <v>285</v>
      </c>
      <c r="L6" s="41"/>
      <c r="M6" s="41">
        <f t="shared" ref="M6" si="0">+A6*F6</f>
        <v>2900</v>
      </c>
      <c r="N6" s="70">
        <v>320</v>
      </c>
      <c r="O6" s="41">
        <f>+A6*F6/365*N6</f>
        <v>2542.4657534246576</v>
      </c>
      <c r="R6" s="41"/>
      <c r="S6" s="41"/>
      <c r="T6" s="41"/>
      <c r="W6" s="41"/>
      <c r="AI6" s="92" t="s">
        <v>237</v>
      </c>
      <c r="AJ6" t="s">
        <v>193</v>
      </c>
      <c r="AM6" s="91">
        <v>43556</v>
      </c>
      <c r="AN6" s="41">
        <v>100000</v>
      </c>
    </row>
    <row r="7" spans="1:40" x14ac:dyDescent="0.25">
      <c r="A7" s="41"/>
      <c r="B7" s="75"/>
      <c r="C7" s="75"/>
      <c r="D7" s="75"/>
      <c r="E7" s="67"/>
      <c r="F7" s="72"/>
      <c r="I7" s="67"/>
      <c r="L7" s="41"/>
      <c r="M7" s="41"/>
      <c r="N7" s="70"/>
      <c r="O7" s="41"/>
      <c r="R7" s="41"/>
      <c r="S7" s="41"/>
      <c r="W7" s="41"/>
      <c r="X7" s="67"/>
      <c r="AI7" s="92"/>
      <c r="AJ7" s="67"/>
      <c r="AM7" s="91"/>
      <c r="AN7" s="41"/>
    </row>
    <row r="8" spans="1:40" x14ac:dyDescent="0.25">
      <c r="A8" s="41"/>
      <c r="B8" s="75"/>
      <c r="C8" s="75"/>
      <c r="D8" s="69"/>
      <c r="E8" s="67"/>
      <c r="F8" s="72"/>
      <c r="H8" s="41"/>
      <c r="I8" s="67"/>
      <c r="M8" s="41"/>
      <c r="O8" s="41"/>
      <c r="R8" s="41"/>
      <c r="S8" s="41"/>
      <c r="W8" s="41"/>
      <c r="AJ8" s="67"/>
      <c r="AM8" s="91"/>
      <c r="AN8" s="41"/>
    </row>
    <row r="9" spans="1:40" x14ac:dyDescent="0.25">
      <c r="A9" s="41"/>
      <c r="B9" s="75"/>
      <c r="C9" s="75"/>
      <c r="D9" s="75"/>
      <c r="E9" s="67"/>
      <c r="F9" s="72"/>
      <c r="H9" s="41"/>
      <c r="I9" s="67"/>
      <c r="L9" s="41"/>
      <c r="M9" s="41"/>
      <c r="O9" s="41"/>
      <c r="R9" s="41"/>
      <c r="S9" s="41"/>
      <c r="W9" s="41"/>
      <c r="X9" s="67"/>
      <c r="AI9" s="92"/>
      <c r="AJ9" s="67"/>
      <c r="AM9" s="91"/>
      <c r="AN9" s="41"/>
    </row>
    <row r="10" spans="1:40" x14ac:dyDescent="0.25">
      <c r="A10" s="41"/>
      <c r="B10" s="75"/>
      <c r="C10" s="75"/>
      <c r="D10" s="75"/>
      <c r="F10" s="72"/>
      <c r="H10" s="41"/>
      <c r="I10" s="67"/>
      <c r="L10" s="41"/>
      <c r="M10" s="41"/>
      <c r="O10" s="41"/>
      <c r="R10" s="41"/>
      <c r="S10" s="41"/>
      <c r="W10" s="41"/>
      <c r="X10" s="67"/>
      <c r="AI10" s="92"/>
      <c r="AJ10" s="67"/>
      <c r="AM10" s="91"/>
      <c r="AN10" s="41"/>
    </row>
    <row r="11" spans="1:40" x14ac:dyDescent="0.25">
      <c r="A11" s="41"/>
      <c r="B11" s="75"/>
      <c r="C11" s="75"/>
      <c r="D11" s="75"/>
      <c r="E11" s="67"/>
      <c r="F11" s="72"/>
      <c r="H11" s="41"/>
      <c r="I11" s="67"/>
      <c r="L11" s="41"/>
      <c r="M11" s="41"/>
      <c r="O11" s="41"/>
      <c r="R11" s="41"/>
      <c r="S11" s="41"/>
      <c r="W11" s="41"/>
      <c r="X11" s="67"/>
      <c r="AJ11" s="67"/>
      <c r="AM11" s="91"/>
      <c r="AN11" s="41"/>
    </row>
    <row r="12" spans="1:40" x14ac:dyDescent="0.25">
      <c r="A12" s="41"/>
      <c r="B12" s="75"/>
      <c r="C12" s="75"/>
      <c r="D12" s="75"/>
      <c r="E12" s="67"/>
      <c r="F12" s="72"/>
      <c r="H12" s="41"/>
      <c r="I12" s="67"/>
      <c r="L12" s="41"/>
      <c r="M12" s="41"/>
      <c r="O12" s="41"/>
      <c r="R12" s="41"/>
      <c r="S12" s="41"/>
      <c r="W12" s="41"/>
      <c r="X12" s="67"/>
      <c r="AI12" s="92"/>
      <c r="AJ12" s="67"/>
      <c r="AM12" s="91"/>
      <c r="AN12" s="41"/>
    </row>
    <row r="13" spans="1:40" x14ac:dyDescent="0.25">
      <c r="A13" s="41"/>
      <c r="B13" s="75"/>
      <c r="C13" s="75"/>
      <c r="D13" s="75"/>
      <c r="E13" s="67"/>
      <c r="F13" s="72"/>
      <c r="I13" s="67"/>
      <c r="L13" s="41"/>
      <c r="M13" s="41"/>
      <c r="O13" s="41"/>
      <c r="R13" s="41"/>
      <c r="S13" s="41"/>
      <c r="W13" s="41"/>
      <c r="X13" s="67"/>
      <c r="AI13" s="92"/>
      <c r="AM13" s="91"/>
      <c r="AN13" s="41"/>
    </row>
    <row r="14" spans="1:40" x14ac:dyDescent="0.25">
      <c r="A14" s="41"/>
      <c r="B14" s="75"/>
      <c r="C14" s="75"/>
      <c r="D14" s="75"/>
      <c r="F14" s="72"/>
      <c r="I14" s="67"/>
      <c r="L14" s="41"/>
      <c r="M14" s="41"/>
      <c r="O14" s="41"/>
      <c r="R14" s="41"/>
      <c r="S14" s="41"/>
      <c r="W14" s="41"/>
      <c r="X14" s="67"/>
      <c r="AI14" s="92"/>
      <c r="AJ14" s="67"/>
      <c r="AM14" s="91"/>
      <c r="AN14" s="41"/>
    </row>
    <row r="15" spans="1:40" x14ac:dyDescent="0.25">
      <c r="A15" s="41"/>
      <c r="B15" s="75"/>
      <c r="C15" s="75"/>
      <c r="D15" s="75"/>
      <c r="E15" s="67"/>
      <c r="F15" s="72"/>
      <c r="I15" s="67"/>
      <c r="L15" s="41"/>
      <c r="M15" s="41"/>
      <c r="N15" s="70"/>
      <c r="O15" s="41"/>
      <c r="R15" s="41"/>
      <c r="S15" s="41"/>
      <c r="W15" s="41"/>
      <c r="AI15" s="92"/>
      <c r="AJ15" s="67"/>
      <c r="AM15" s="91"/>
      <c r="AN15" s="41"/>
    </row>
    <row r="16" spans="1:40" x14ac:dyDescent="0.25">
      <c r="A16" s="41"/>
      <c r="B16" s="75"/>
      <c r="C16" s="75"/>
      <c r="D16" s="75"/>
      <c r="E16" s="67"/>
      <c r="F16" s="72"/>
      <c r="I16" s="67"/>
      <c r="L16" s="41"/>
      <c r="M16" s="41"/>
      <c r="N16" s="70"/>
      <c r="O16" s="41"/>
      <c r="R16" s="41"/>
      <c r="S16" s="41"/>
      <c r="W16" s="41"/>
      <c r="X16" s="67"/>
    </row>
    <row r="17" spans="1:24" x14ac:dyDescent="0.25">
      <c r="A17" s="41"/>
      <c r="B17" s="75"/>
      <c r="C17" s="75"/>
      <c r="D17" s="75"/>
      <c r="E17" s="67"/>
      <c r="F17" s="72"/>
      <c r="I17" s="67"/>
      <c r="L17" s="41"/>
      <c r="M17" s="41"/>
      <c r="N17" s="70"/>
      <c r="O17" s="41"/>
      <c r="R17" s="41"/>
      <c r="S17" s="41"/>
      <c r="W17" s="41"/>
      <c r="X17" s="67"/>
    </row>
    <row r="18" spans="1:24" x14ac:dyDescent="0.25">
      <c r="A18" s="41"/>
      <c r="B18" s="75"/>
      <c r="C18" s="75"/>
      <c r="D18" s="75"/>
      <c r="E18" s="67"/>
      <c r="F18" s="72"/>
      <c r="H18" s="41"/>
      <c r="I18" s="67"/>
      <c r="L18" s="41"/>
      <c r="M18" s="41"/>
      <c r="N18" s="70"/>
      <c r="O18" s="41"/>
      <c r="R18" s="41"/>
      <c r="S18" s="41"/>
      <c r="V18" s="67"/>
      <c r="W18" s="41"/>
    </row>
    <row r="19" spans="1:24" x14ac:dyDescent="0.25">
      <c r="A19" s="41"/>
      <c r="B19" s="75"/>
      <c r="C19" s="75"/>
      <c r="D19" s="75"/>
      <c r="E19" s="67"/>
      <c r="F19" s="72"/>
      <c r="H19" s="41"/>
      <c r="I19" s="67"/>
      <c r="L19" s="41"/>
      <c r="M19" s="41"/>
      <c r="O19" s="41"/>
      <c r="Q19" s="67"/>
      <c r="R19" s="41"/>
      <c r="S19" s="41"/>
      <c r="V19" s="67"/>
      <c r="W19" s="41"/>
      <c r="X19" s="67"/>
    </row>
    <row r="20" spans="1:24" x14ac:dyDescent="0.25">
      <c r="A20" s="41"/>
      <c r="B20" s="75"/>
      <c r="C20" s="75"/>
      <c r="D20" s="75"/>
      <c r="E20" s="67"/>
      <c r="F20" s="72"/>
      <c r="H20" s="41"/>
      <c r="I20" s="67"/>
      <c r="L20" s="41"/>
      <c r="M20" s="41"/>
      <c r="O20" s="41"/>
      <c r="R20" s="41"/>
      <c r="S20" s="41"/>
      <c r="W20" s="41"/>
      <c r="X20" s="67"/>
    </row>
    <row r="21" spans="1:24" x14ac:dyDescent="0.25">
      <c r="A21" s="41"/>
      <c r="B21" s="75"/>
      <c r="C21" s="75"/>
      <c r="D21" s="75"/>
      <c r="E21" s="67"/>
      <c r="F21" s="72"/>
      <c r="H21" s="41"/>
      <c r="I21" s="67"/>
      <c r="L21" s="41"/>
      <c r="M21" s="41"/>
      <c r="O21" s="41"/>
      <c r="R21" s="41"/>
      <c r="S21" s="41"/>
      <c r="W21" s="41"/>
      <c r="X21" s="67"/>
    </row>
    <row r="22" spans="1:24" x14ac:dyDescent="0.25">
      <c r="A22" s="41"/>
      <c r="B22" s="75"/>
      <c r="C22" s="75"/>
      <c r="D22" s="75"/>
      <c r="E22" s="67"/>
      <c r="F22" s="72"/>
      <c r="H22" s="41"/>
      <c r="I22" s="67"/>
      <c r="L22" s="41"/>
      <c r="M22" s="41"/>
      <c r="O22" s="41"/>
      <c r="R22" s="41"/>
      <c r="S22" s="41"/>
      <c r="W22" s="41"/>
      <c r="X22" s="67"/>
    </row>
    <row r="23" spans="1:24" x14ac:dyDescent="0.25">
      <c r="A23" s="41"/>
      <c r="B23" s="75"/>
      <c r="C23" s="75"/>
      <c r="D23" s="75"/>
      <c r="E23" s="67"/>
      <c r="F23" s="72"/>
      <c r="H23" s="41"/>
      <c r="I23" s="67"/>
      <c r="L23" s="41"/>
      <c r="M23" s="41"/>
      <c r="O23" s="41"/>
      <c r="R23" s="41"/>
      <c r="S23" s="41"/>
      <c r="W23" s="41"/>
      <c r="X23" s="67"/>
    </row>
    <row r="24" spans="1:24" x14ac:dyDescent="0.25">
      <c r="A24" s="41"/>
      <c r="B24" s="75"/>
      <c r="C24" s="75"/>
      <c r="D24" s="75"/>
      <c r="E24" s="67"/>
      <c r="F24" s="72"/>
      <c r="H24" s="41"/>
      <c r="I24" s="67"/>
      <c r="L24" s="41"/>
      <c r="M24" s="41"/>
      <c r="O24" s="41"/>
      <c r="R24" s="41"/>
      <c r="S24" s="41"/>
      <c r="W24" s="41"/>
      <c r="X24" s="67"/>
    </row>
    <row r="25" spans="1:24" x14ac:dyDescent="0.25">
      <c r="A25" s="41"/>
      <c r="B25" s="75"/>
      <c r="C25" s="75"/>
      <c r="D25" s="75"/>
      <c r="E25" s="67"/>
      <c r="F25" s="72"/>
      <c r="H25" s="41"/>
      <c r="I25" s="67"/>
      <c r="L25" s="41"/>
      <c r="M25" s="41"/>
      <c r="O25" s="41"/>
      <c r="R25" s="41"/>
      <c r="S25" s="41"/>
      <c r="W25" s="41"/>
      <c r="X25" s="67"/>
    </row>
    <row r="26" spans="1:24" x14ac:dyDescent="0.25">
      <c r="A26" s="41"/>
      <c r="B26" s="75"/>
      <c r="C26" s="75"/>
      <c r="D26" s="75"/>
      <c r="E26" s="67"/>
      <c r="F26" s="72"/>
      <c r="I26" s="67"/>
      <c r="L26" s="41"/>
      <c r="M26" s="41"/>
      <c r="O26" s="41"/>
      <c r="R26" s="41"/>
      <c r="S26" s="41"/>
      <c r="W26" s="41"/>
      <c r="X26" s="67"/>
    </row>
    <row r="27" spans="1:24" x14ac:dyDescent="0.25">
      <c r="A27" s="41"/>
      <c r="B27" s="75"/>
      <c r="C27" s="75"/>
      <c r="D27" s="75"/>
      <c r="E27" s="67"/>
      <c r="F27" s="72"/>
      <c r="I27" s="67"/>
      <c r="L27" s="41"/>
      <c r="M27" s="41"/>
      <c r="O27" s="41"/>
      <c r="R27" s="41"/>
      <c r="S27" s="41"/>
      <c r="W27" s="41"/>
      <c r="X27" s="67"/>
    </row>
    <row r="28" spans="1:24" x14ac:dyDescent="0.25">
      <c r="A28" s="41"/>
      <c r="B28" s="75"/>
      <c r="C28" s="75"/>
      <c r="D28" s="75"/>
      <c r="E28" s="67"/>
      <c r="F28" s="72"/>
      <c r="I28" s="67"/>
      <c r="L28" s="41"/>
      <c r="M28" s="41"/>
      <c r="O28" s="41"/>
      <c r="R28" s="41"/>
      <c r="S28" s="41"/>
      <c r="V28" s="67"/>
      <c r="W28" s="41"/>
      <c r="X28" s="67"/>
    </row>
    <row r="29" spans="1:24" x14ac:dyDescent="0.25">
      <c r="A29" s="41"/>
      <c r="B29" s="75"/>
      <c r="C29" s="75"/>
      <c r="D29" s="75"/>
      <c r="F29" s="72"/>
      <c r="L29" s="41"/>
      <c r="M29" s="41"/>
      <c r="N29" s="70"/>
      <c r="O29" s="41"/>
      <c r="R29" s="41"/>
      <c r="S29" s="41"/>
      <c r="V29" s="67"/>
      <c r="W29" s="41"/>
    </row>
    <row r="30" spans="1:24" x14ac:dyDescent="0.25">
      <c r="A30" s="41"/>
      <c r="B30" s="75"/>
      <c r="C30" s="75"/>
      <c r="D30" s="75"/>
      <c r="E30" s="67"/>
      <c r="F30" s="72"/>
      <c r="I30" s="67"/>
      <c r="L30" s="41"/>
      <c r="M30" s="41"/>
      <c r="N30" s="70"/>
      <c r="O30" s="41"/>
      <c r="R30" s="41"/>
      <c r="S30" s="41"/>
      <c r="V30" s="67"/>
      <c r="W30" s="41"/>
    </row>
    <row r="31" spans="1:24" x14ac:dyDescent="0.25">
      <c r="A31" s="41"/>
      <c r="B31" s="75"/>
      <c r="C31" s="75"/>
      <c r="D31" s="75"/>
      <c r="F31" s="72"/>
      <c r="L31" s="41"/>
      <c r="M31" s="41"/>
      <c r="N31" s="70"/>
      <c r="O31" s="41"/>
      <c r="R31" s="41"/>
      <c r="S31" s="41"/>
      <c r="V31" s="67"/>
      <c r="W31" s="41"/>
    </row>
    <row r="32" spans="1:24" x14ac:dyDescent="0.25">
      <c r="A32" s="77">
        <f>SUM(A6:A31)</f>
        <v>100000</v>
      </c>
      <c r="B32" s="78" t="s">
        <v>155</v>
      </c>
      <c r="C32" s="78"/>
      <c r="D32" s="78"/>
      <c r="E32" s="78"/>
      <c r="F32" s="78"/>
      <c r="G32" s="78"/>
      <c r="H32" s="78"/>
      <c r="I32" s="78"/>
      <c r="J32" s="78"/>
      <c r="K32" s="78"/>
      <c r="L32" s="78"/>
      <c r="M32" s="49">
        <f>SUM(M6:M31)</f>
        <v>2900</v>
      </c>
      <c r="O32" s="49">
        <f>SUM(O6:O31)</f>
        <v>2542.4657534246576</v>
      </c>
      <c r="R32" s="41"/>
      <c r="S32" s="41"/>
      <c r="U32" s="41"/>
      <c r="W32" s="41"/>
      <c r="X32" s="67"/>
    </row>
    <row r="33" spans="2:23" x14ac:dyDescent="0.25">
      <c r="K33" s="79" t="s">
        <v>195</v>
      </c>
      <c r="L33" s="80">
        <v>11764.23</v>
      </c>
      <c r="Q33" s="41"/>
      <c r="R33" s="41"/>
      <c r="T33" s="41"/>
      <c r="W33" s="41"/>
    </row>
    <row r="34" spans="2:23" x14ac:dyDescent="0.25">
      <c r="R34" s="41"/>
      <c r="S34" s="41"/>
    </row>
    <row r="35" spans="2:23" hidden="1" x14ac:dyDescent="0.25">
      <c r="B35" s="81" t="s">
        <v>196</v>
      </c>
    </row>
    <row r="36" spans="2:23" hidden="1" x14ac:dyDescent="0.25">
      <c r="F36" t="s">
        <v>197</v>
      </c>
      <c r="G36" t="s">
        <v>198</v>
      </c>
      <c r="H36" t="s">
        <v>199</v>
      </c>
      <c r="I36" t="s">
        <v>199</v>
      </c>
    </row>
    <row r="37" spans="2:23" hidden="1" x14ac:dyDescent="0.25">
      <c r="B37" t="s">
        <v>200</v>
      </c>
      <c r="F37">
        <v>100000</v>
      </c>
      <c r="G37">
        <v>100000</v>
      </c>
      <c r="K37">
        <f>SUM(F37:J37)</f>
        <v>200000</v>
      </c>
    </row>
    <row r="38" spans="2:23" hidden="1" x14ac:dyDescent="0.25">
      <c r="B38" t="s">
        <v>201</v>
      </c>
      <c r="F38">
        <v>100000</v>
      </c>
      <c r="G38" s="82">
        <v>100000</v>
      </c>
      <c r="K38">
        <f t="shared" ref="K38:K45" si="1">SUM(F38:J38)</f>
        <v>200000</v>
      </c>
      <c r="L38" t="s">
        <v>202</v>
      </c>
    </row>
    <row r="39" spans="2:23" hidden="1" x14ac:dyDescent="0.25">
      <c r="B39" t="s">
        <v>203</v>
      </c>
      <c r="F39">
        <v>100000</v>
      </c>
      <c r="G39" s="83">
        <v>100000</v>
      </c>
      <c r="H39" s="71">
        <v>100000</v>
      </c>
      <c r="K39">
        <f t="shared" si="1"/>
        <v>300000</v>
      </c>
    </row>
    <row r="40" spans="2:23" hidden="1" x14ac:dyDescent="0.25">
      <c r="B40" t="s">
        <v>204</v>
      </c>
      <c r="F40">
        <v>100000</v>
      </c>
      <c r="H40" s="71">
        <v>50830</v>
      </c>
      <c r="K40">
        <f t="shared" si="1"/>
        <v>150830</v>
      </c>
    </row>
    <row r="41" spans="2:23" hidden="1" x14ac:dyDescent="0.25">
      <c r="B41" t="s">
        <v>205</v>
      </c>
      <c r="F41">
        <v>100000</v>
      </c>
      <c r="K41">
        <f t="shared" si="1"/>
        <v>100000</v>
      </c>
    </row>
    <row r="42" spans="2:23" hidden="1" x14ac:dyDescent="0.25">
      <c r="B42" t="s">
        <v>206</v>
      </c>
      <c r="H42">
        <v>400000</v>
      </c>
      <c r="I42">
        <v>100000</v>
      </c>
      <c r="K42">
        <f t="shared" si="1"/>
        <v>500000</v>
      </c>
    </row>
    <row r="43" spans="2:23" hidden="1" x14ac:dyDescent="0.25">
      <c r="B43" t="s">
        <v>207</v>
      </c>
      <c r="H43">
        <v>100000</v>
      </c>
      <c r="K43">
        <f t="shared" si="1"/>
        <v>100000</v>
      </c>
    </row>
    <row r="44" spans="2:23" hidden="1" x14ac:dyDescent="0.25">
      <c r="B44" t="s">
        <v>208</v>
      </c>
      <c r="H44">
        <v>100000</v>
      </c>
      <c r="K44">
        <f t="shared" si="1"/>
        <v>100000</v>
      </c>
    </row>
    <row r="45" spans="2:23" hidden="1" x14ac:dyDescent="0.25">
      <c r="B45" t="s">
        <v>209</v>
      </c>
      <c r="J45">
        <v>10000</v>
      </c>
      <c r="K45">
        <f t="shared" si="1"/>
        <v>10000</v>
      </c>
    </row>
    <row r="46" spans="2:23" hidden="1" x14ac:dyDescent="0.25">
      <c r="F46" s="78">
        <f>SUM(F37:F45)</f>
        <v>500000</v>
      </c>
      <c r="G46" s="78">
        <f>SUM(G37:G45)</f>
        <v>300000</v>
      </c>
      <c r="H46" s="78">
        <f>SUM(H37:H45)</f>
        <v>750830</v>
      </c>
      <c r="I46" s="78">
        <f>SUM(I37:I45)</f>
        <v>100000</v>
      </c>
      <c r="J46" s="78">
        <f>SUM(J37:J45)</f>
        <v>10000</v>
      </c>
      <c r="K46" s="78">
        <f>SUM(F46:J46)</f>
        <v>1660830</v>
      </c>
    </row>
    <row r="47" spans="2:23" hidden="1" x14ac:dyDescent="0.25"/>
    <row r="48" spans="2:23" hidden="1" x14ac:dyDescent="0.25"/>
    <row r="49" spans="2:12" hidden="1" x14ac:dyDescent="0.25"/>
    <row r="50" spans="2:12" hidden="1" x14ac:dyDescent="0.25">
      <c r="B50" s="81" t="s">
        <v>210</v>
      </c>
    </row>
    <row r="51" spans="2:12" hidden="1" x14ac:dyDescent="0.25">
      <c r="F51" t="s">
        <v>197</v>
      </c>
      <c r="G51" t="s">
        <v>198</v>
      </c>
      <c r="H51" t="s">
        <v>199</v>
      </c>
      <c r="I51" t="s">
        <v>199</v>
      </c>
    </row>
    <row r="52" spans="2:12" hidden="1" x14ac:dyDescent="0.25">
      <c r="B52" t="s">
        <v>200</v>
      </c>
      <c r="F52">
        <v>100000</v>
      </c>
      <c r="G52">
        <v>100000</v>
      </c>
      <c r="K52">
        <f>SUM(F52:J52)</f>
        <v>200000</v>
      </c>
    </row>
    <row r="53" spans="2:12" hidden="1" x14ac:dyDescent="0.25">
      <c r="B53" t="s">
        <v>201</v>
      </c>
      <c r="F53">
        <v>100000</v>
      </c>
      <c r="G53" s="82">
        <v>100000</v>
      </c>
      <c r="K53">
        <f t="shared" ref="K53:K62" si="2">SUM(F53:J53)</f>
        <v>200000</v>
      </c>
      <c r="L53" t="s">
        <v>202</v>
      </c>
    </row>
    <row r="54" spans="2:12" hidden="1" x14ac:dyDescent="0.25">
      <c r="B54" t="s">
        <v>203</v>
      </c>
      <c r="F54">
        <v>100000</v>
      </c>
      <c r="G54" s="83">
        <v>100000</v>
      </c>
      <c r="H54" s="71">
        <v>100000</v>
      </c>
      <c r="K54">
        <f t="shared" si="2"/>
        <v>300000</v>
      </c>
    </row>
    <row r="55" spans="2:12" hidden="1" x14ac:dyDescent="0.25">
      <c r="B55" t="s">
        <v>204</v>
      </c>
      <c r="F55">
        <v>100000</v>
      </c>
      <c r="K55">
        <f t="shared" si="2"/>
        <v>100000</v>
      </c>
    </row>
    <row r="56" spans="2:12" hidden="1" x14ac:dyDescent="0.25">
      <c r="B56" t="s">
        <v>205</v>
      </c>
      <c r="F56">
        <v>100000</v>
      </c>
      <c r="K56">
        <f t="shared" si="2"/>
        <v>100000</v>
      </c>
    </row>
    <row r="57" spans="2:12" hidden="1" x14ac:dyDescent="0.25">
      <c r="B57" t="s">
        <v>206</v>
      </c>
      <c r="H57">
        <v>400000</v>
      </c>
      <c r="I57">
        <v>100000</v>
      </c>
      <c r="K57">
        <f t="shared" si="2"/>
        <v>500000</v>
      </c>
    </row>
    <row r="58" spans="2:12" hidden="1" x14ac:dyDescent="0.25">
      <c r="B58" t="s">
        <v>207</v>
      </c>
      <c r="H58">
        <v>100000</v>
      </c>
      <c r="K58">
        <f t="shared" si="2"/>
        <v>100000</v>
      </c>
    </row>
    <row r="59" spans="2:12" hidden="1" x14ac:dyDescent="0.25">
      <c r="B59" t="s">
        <v>208</v>
      </c>
      <c r="H59">
        <v>100000</v>
      </c>
      <c r="K59">
        <f t="shared" si="2"/>
        <v>100000</v>
      </c>
    </row>
    <row r="60" spans="2:12" hidden="1" x14ac:dyDescent="0.25">
      <c r="B60" t="s">
        <v>211</v>
      </c>
      <c r="H60">
        <v>100000</v>
      </c>
      <c r="K60">
        <f t="shared" si="2"/>
        <v>100000</v>
      </c>
    </row>
    <row r="61" spans="2:12" hidden="1" x14ac:dyDescent="0.25">
      <c r="B61" t="s">
        <v>212</v>
      </c>
      <c r="I61">
        <v>100000</v>
      </c>
      <c r="K61">
        <f t="shared" si="2"/>
        <v>100000</v>
      </c>
    </row>
    <row r="62" spans="2:12" hidden="1" x14ac:dyDescent="0.25">
      <c r="B62" t="s">
        <v>213</v>
      </c>
      <c r="J62">
        <v>10000</v>
      </c>
      <c r="K62">
        <f t="shared" si="2"/>
        <v>10000</v>
      </c>
    </row>
    <row r="63" spans="2:12" hidden="1" x14ac:dyDescent="0.25">
      <c r="F63" s="78">
        <f>SUM(F52:F62)</f>
        <v>500000</v>
      </c>
      <c r="G63" s="78">
        <f>SUM(G52:G62)</f>
        <v>300000</v>
      </c>
      <c r="H63" s="78">
        <f>SUM(H52:H62)</f>
        <v>800000</v>
      </c>
      <c r="I63" s="78">
        <f>SUM(I52:I62)</f>
        <v>200000</v>
      </c>
      <c r="J63" s="78">
        <f>SUM(J52:J62)</f>
        <v>10000</v>
      </c>
      <c r="K63" s="78">
        <f>SUM(F63:J63)</f>
        <v>1810000</v>
      </c>
    </row>
    <row r="64" spans="2:12" hidden="1" x14ac:dyDescent="0.25"/>
    <row r="65" spans="1:23" hidden="1" x14ac:dyDescent="0.25"/>
    <row r="66" spans="1:23" hidden="1" x14ac:dyDescent="0.25"/>
    <row r="67" spans="1:23" x14ac:dyDescent="0.25">
      <c r="L67" s="41" t="e">
        <f>+L33+#REF!</f>
        <v>#REF!</v>
      </c>
      <c r="M67" s="67"/>
      <c r="R67" s="41"/>
    </row>
    <row r="70" spans="1:23" hidden="1" x14ac:dyDescent="0.25">
      <c r="A70" t="s">
        <v>177</v>
      </c>
      <c r="R70" s="41"/>
      <c r="S70" s="41"/>
    </row>
    <row r="71" spans="1:23" hidden="1" x14ac:dyDescent="0.25">
      <c r="A71" s="64" t="s">
        <v>214</v>
      </c>
      <c r="R71" s="41"/>
      <c r="S71" s="41"/>
    </row>
    <row r="72" spans="1:23" hidden="1" x14ac:dyDescent="0.25">
      <c r="A72" s="66">
        <f>+A59</f>
        <v>0</v>
      </c>
      <c r="R72" s="41"/>
      <c r="S72" s="41"/>
    </row>
    <row r="73" spans="1:23" ht="30" hidden="1" x14ac:dyDescent="0.25">
      <c r="A73" s="68" t="s">
        <v>179</v>
      </c>
      <c r="B73" s="68"/>
      <c r="C73" s="68" t="s">
        <v>181</v>
      </c>
      <c r="D73" s="68"/>
      <c r="E73" s="68" t="s">
        <v>182</v>
      </c>
      <c r="F73" s="68" t="s">
        <v>183</v>
      </c>
      <c r="G73" s="74" t="s">
        <v>184</v>
      </c>
      <c r="H73" s="74" t="s">
        <v>185</v>
      </c>
      <c r="I73" s="74" t="s">
        <v>186</v>
      </c>
      <c r="R73" s="41"/>
      <c r="S73" s="41"/>
    </row>
    <row r="74" spans="1:23" hidden="1" x14ac:dyDescent="0.25">
      <c r="A74" s="41"/>
      <c r="R74" s="41"/>
      <c r="S74" s="41"/>
    </row>
    <row r="75" spans="1:23" ht="11.25" hidden="1" customHeight="1" x14ac:dyDescent="0.25">
      <c r="A75" s="41"/>
      <c r="R75" s="41"/>
      <c r="S75" s="41"/>
      <c r="W75" s="41"/>
    </row>
    <row r="76" spans="1:23" ht="11.25" hidden="1" customHeight="1" x14ac:dyDescent="0.25">
      <c r="A76" s="41"/>
      <c r="B76" s="75"/>
      <c r="C76" s="75"/>
      <c r="D76" s="75"/>
      <c r="F76" s="72"/>
      <c r="R76" s="41"/>
      <c r="S76" s="41"/>
      <c r="W76" s="41">
        <f>100000/365*94*0.0175</f>
        <v>450.68493150684935</v>
      </c>
    </row>
    <row r="77" spans="1:23" ht="11.25" hidden="1" customHeight="1" x14ac:dyDescent="0.25">
      <c r="A77" s="41"/>
      <c r="R77" s="41"/>
      <c r="S77" s="41"/>
      <c r="W77" s="41"/>
    </row>
    <row r="78" spans="1:23" hidden="1" x14ac:dyDescent="0.25">
      <c r="A78" s="41">
        <v>0</v>
      </c>
      <c r="I78" t="s">
        <v>215</v>
      </c>
      <c r="R78" s="41"/>
      <c r="S78" s="41"/>
      <c r="W78" s="41"/>
    </row>
    <row r="79" spans="1:23" hidden="1" x14ac:dyDescent="0.25">
      <c r="A79" s="77">
        <f>SUM(A74:A78)</f>
        <v>0</v>
      </c>
      <c r="B79" s="78"/>
      <c r="C79" s="78"/>
      <c r="D79" s="78"/>
      <c r="E79" s="78"/>
      <c r="F79" s="78"/>
      <c r="G79" s="78"/>
      <c r="H79" s="49">
        <f>SUM(H74:H78)</f>
        <v>0</v>
      </c>
      <c r="I79" s="78"/>
      <c r="J79" t="s">
        <v>216</v>
      </c>
      <c r="R79" s="41"/>
      <c r="S79" s="41"/>
      <c r="W79" s="41"/>
    </row>
    <row r="80" spans="1:23" hidden="1" x14ac:dyDescent="0.25">
      <c r="R80" s="41"/>
      <c r="S80" s="41"/>
      <c r="W80" s="41"/>
    </row>
    <row r="81" hidden="1" x14ac:dyDescent="0.25"/>
    <row r="82" hidden="1" x14ac:dyDescent="0.25"/>
    <row r="83" hidden="1" x14ac:dyDescent="0.25"/>
    <row r="84" hidden="1" x14ac:dyDescent="0.25"/>
    <row r="105" spans="12:29" x14ac:dyDescent="0.25">
      <c r="Z105" t="s">
        <v>217</v>
      </c>
      <c r="AB105" t="s">
        <v>218</v>
      </c>
    </row>
    <row r="106" spans="12:29" x14ac:dyDescent="0.25">
      <c r="L106" s="41">
        <v>100000</v>
      </c>
      <c r="M106" s="75">
        <v>42184</v>
      </c>
      <c r="N106" s="75">
        <v>42916</v>
      </c>
      <c r="O106" t="s">
        <v>189</v>
      </c>
      <c r="P106" s="72">
        <v>1.8700000000000001E-2</v>
      </c>
      <c r="Q106" t="s">
        <v>219</v>
      </c>
      <c r="U106" s="41">
        <v>1870</v>
      </c>
      <c r="Y106">
        <v>187</v>
      </c>
      <c r="Z106">
        <v>958.05</v>
      </c>
    </row>
    <row r="107" spans="12:29" x14ac:dyDescent="0.25">
      <c r="L107" s="41">
        <v>100000</v>
      </c>
      <c r="M107" s="84">
        <v>41739</v>
      </c>
      <c r="N107" s="75">
        <v>42835</v>
      </c>
      <c r="O107" t="s">
        <v>188</v>
      </c>
      <c r="P107" s="72">
        <v>2.1000000000000001E-2</v>
      </c>
      <c r="Q107" t="s">
        <v>192</v>
      </c>
      <c r="U107" s="41">
        <v>2100</v>
      </c>
      <c r="Y107">
        <v>265</v>
      </c>
      <c r="Z107" s="41">
        <v>1524.66</v>
      </c>
      <c r="AC107" s="41"/>
    </row>
    <row r="108" spans="12:29" x14ac:dyDescent="0.25">
      <c r="L108" s="41">
        <v>100000</v>
      </c>
      <c r="M108" s="84">
        <v>41739</v>
      </c>
      <c r="N108" s="75">
        <v>42835</v>
      </c>
      <c r="O108" t="s">
        <v>188</v>
      </c>
      <c r="P108" s="72">
        <v>0.02</v>
      </c>
      <c r="Q108" t="s">
        <v>220</v>
      </c>
      <c r="U108" s="41">
        <v>2000</v>
      </c>
      <c r="Y108">
        <v>265</v>
      </c>
      <c r="Z108" s="41">
        <v>1452.05</v>
      </c>
      <c r="AC108" s="41"/>
    </row>
    <row r="109" spans="12:29" x14ac:dyDescent="0.25">
      <c r="L109" s="41">
        <v>100000</v>
      </c>
      <c r="M109" s="75">
        <v>42235</v>
      </c>
      <c r="N109" s="75">
        <v>42965</v>
      </c>
      <c r="O109" t="s">
        <v>189</v>
      </c>
      <c r="P109" s="72">
        <v>1.7100000000000001E-2</v>
      </c>
      <c r="Q109" t="s">
        <v>221</v>
      </c>
      <c r="U109" s="41">
        <v>1710</v>
      </c>
      <c r="Y109">
        <v>134</v>
      </c>
      <c r="Z109">
        <v>627.78</v>
      </c>
    </row>
    <row r="110" spans="12:29" x14ac:dyDescent="0.25">
      <c r="L110" s="41">
        <v>100000</v>
      </c>
      <c r="M110" s="75">
        <v>42206</v>
      </c>
      <c r="N110" s="75">
        <v>42937</v>
      </c>
      <c r="O110" t="s">
        <v>189</v>
      </c>
      <c r="P110" s="72">
        <v>1.7100000000000001E-2</v>
      </c>
      <c r="Q110" t="s">
        <v>191</v>
      </c>
      <c r="U110" s="41">
        <v>1710</v>
      </c>
      <c r="Y110">
        <v>163</v>
      </c>
      <c r="Z110">
        <v>763.64</v>
      </c>
    </row>
    <row r="112" spans="12:29" x14ac:dyDescent="0.25">
      <c r="L112" s="41">
        <v>100000</v>
      </c>
      <c r="M112" s="75">
        <v>42130</v>
      </c>
      <c r="N112" s="75">
        <v>42863</v>
      </c>
      <c r="O112" t="s">
        <v>222</v>
      </c>
      <c r="P112" s="72">
        <v>1.8499999999999999E-2</v>
      </c>
      <c r="Q112" t="s">
        <v>220</v>
      </c>
      <c r="U112" s="41">
        <v>1850</v>
      </c>
      <c r="Y112">
        <v>239</v>
      </c>
      <c r="Z112" s="41">
        <v>1211.3699999999999</v>
      </c>
    </row>
    <row r="115" spans="23:30" x14ac:dyDescent="0.25">
      <c r="W115" t="s">
        <v>194</v>
      </c>
      <c r="AB115" s="41"/>
    </row>
    <row r="116" spans="23:30" x14ac:dyDescent="0.25">
      <c r="AB116" s="41"/>
    </row>
    <row r="117" spans="23:30" x14ac:dyDescent="0.25">
      <c r="AB117" s="41">
        <v>2976.72</v>
      </c>
    </row>
    <row r="119" spans="23:30" x14ac:dyDescent="0.25">
      <c r="Z119">
        <f>SUM(Z106:Z117)</f>
        <v>6537.55</v>
      </c>
      <c r="AA119">
        <f>SUM(AA106:AA117)</f>
        <v>0</v>
      </c>
      <c r="AB119">
        <f>SUM(AB106:AB117)</f>
        <v>2976.72</v>
      </c>
      <c r="AD119">
        <f>+AB119+Z119</f>
        <v>9514.27</v>
      </c>
    </row>
  </sheetData>
  <sortState ref="A6:Q31">
    <sortCondition ref="C6:C31"/>
  </sortState>
  <phoneticPr fontId="25" type="noConversion"/>
  <pageMargins left="0.70866141732283472" right="0.70866141732283472" top="0.74803149606299213" bottom="0.74803149606299213" header="0.31496062992125984" footer="0.31496062992125984"/>
  <pageSetup scale="95" orientation="portrait" r:id="rId1"/>
  <rowBreaks count="1" manualBreakCount="1">
    <brk id="34" max="28" man="1"/>
  </rowBreaks>
  <colBreaks count="1" manualBreakCount="1">
    <brk id="9" max="50"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52"/>
  <sheetViews>
    <sheetView zoomScaleNormal="100" workbookViewId="0">
      <selection activeCell="H8" sqref="H8"/>
    </sheetView>
  </sheetViews>
  <sheetFormatPr defaultRowHeight="15" x14ac:dyDescent="0.25"/>
  <cols>
    <col min="1" max="1" width="24.28515625" bestFit="1" customWidth="1"/>
    <col min="2" max="2" width="8.7109375"/>
    <col min="3" max="3" width="9.7109375" customWidth="1"/>
    <col min="4" max="4" width="13.42578125" customWidth="1"/>
    <col min="5" max="5" width="10.28515625" customWidth="1"/>
    <col min="6" max="6" width="8.7109375"/>
    <col min="7" max="7" width="14" customWidth="1"/>
    <col min="8" max="8" width="14.42578125" customWidth="1"/>
    <col min="9" max="9" width="1.5703125" customWidth="1"/>
    <col min="10" max="256" width="8.7109375"/>
    <col min="257" max="257" width="24.28515625" bestFit="1" customWidth="1"/>
    <col min="258" max="258" width="8.7109375"/>
    <col min="259" max="259" width="9.7109375" customWidth="1"/>
    <col min="260" max="260" width="13.42578125" customWidth="1"/>
    <col min="261" max="261" width="10.28515625" customWidth="1"/>
    <col min="262" max="262" width="8.7109375"/>
    <col min="263" max="263" width="14" customWidth="1"/>
    <col min="264" max="264" width="14.42578125" customWidth="1"/>
    <col min="265" max="265" width="5.5703125" customWidth="1"/>
    <col min="266" max="512" width="8.7109375"/>
    <col min="513" max="513" width="24.28515625" bestFit="1" customWidth="1"/>
    <col min="514" max="514" width="8.7109375"/>
    <col min="515" max="515" width="9.7109375" customWidth="1"/>
    <col min="516" max="516" width="13.42578125" customWidth="1"/>
    <col min="517" max="517" width="10.28515625" customWidth="1"/>
    <col min="518" max="518" width="8.7109375"/>
    <col min="519" max="519" width="14" customWidth="1"/>
    <col min="520" max="520" width="14.42578125" customWidth="1"/>
    <col min="521" max="521" width="5.5703125" customWidth="1"/>
    <col min="522" max="768" width="8.7109375"/>
    <col min="769" max="769" width="24.28515625" bestFit="1" customWidth="1"/>
    <col min="770" max="770" width="8.7109375"/>
    <col min="771" max="771" width="9.7109375" customWidth="1"/>
    <col min="772" max="772" width="13.42578125" customWidth="1"/>
    <col min="773" max="773" width="10.28515625" customWidth="1"/>
    <col min="774" max="774" width="8.7109375"/>
    <col min="775" max="775" width="14" customWidth="1"/>
    <col min="776" max="776" width="14.42578125" customWidth="1"/>
    <col min="777" max="777" width="5.5703125" customWidth="1"/>
    <col min="778" max="1024" width="8.7109375"/>
    <col min="1025" max="1025" width="24.28515625" bestFit="1" customWidth="1"/>
    <col min="1026" max="1026" width="8.7109375"/>
    <col min="1027" max="1027" width="9.7109375" customWidth="1"/>
    <col min="1028" max="1028" width="13.42578125" customWidth="1"/>
    <col min="1029" max="1029" width="10.28515625" customWidth="1"/>
    <col min="1030" max="1030" width="8.7109375"/>
    <col min="1031" max="1031" width="14" customWidth="1"/>
    <col min="1032" max="1032" width="14.42578125" customWidth="1"/>
    <col min="1033" max="1033" width="5.5703125" customWidth="1"/>
    <col min="1034" max="1280" width="8.7109375"/>
    <col min="1281" max="1281" width="24.28515625" bestFit="1" customWidth="1"/>
    <col min="1282" max="1282" width="8.7109375"/>
    <col min="1283" max="1283" width="9.7109375" customWidth="1"/>
    <col min="1284" max="1284" width="13.42578125" customWidth="1"/>
    <col min="1285" max="1285" width="10.28515625" customWidth="1"/>
    <col min="1286" max="1286" width="8.7109375"/>
    <col min="1287" max="1287" width="14" customWidth="1"/>
    <col min="1288" max="1288" width="14.42578125" customWidth="1"/>
    <col min="1289" max="1289" width="5.5703125" customWidth="1"/>
    <col min="1290" max="1536" width="8.7109375"/>
    <col min="1537" max="1537" width="24.28515625" bestFit="1" customWidth="1"/>
    <col min="1538" max="1538" width="8.7109375"/>
    <col min="1539" max="1539" width="9.7109375" customWidth="1"/>
    <col min="1540" max="1540" width="13.42578125" customWidth="1"/>
    <col min="1541" max="1541" width="10.28515625" customWidth="1"/>
    <col min="1542" max="1542" width="8.7109375"/>
    <col min="1543" max="1543" width="14" customWidth="1"/>
    <col min="1544" max="1544" width="14.42578125" customWidth="1"/>
    <col min="1545" max="1545" width="5.5703125" customWidth="1"/>
    <col min="1546" max="1792" width="8.7109375"/>
    <col min="1793" max="1793" width="24.28515625" bestFit="1" customWidth="1"/>
    <col min="1794" max="1794" width="8.7109375"/>
    <col min="1795" max="1795" width="9.7109375" customWidth="1"/>
    <col min="1796" max="1796" width="13.42578125" customWidth="1"/>
    <col min="1797" max="1797" width="10.28515625" customWidth="1"/>
    <col min="1798" max="1798" width="8.7109375"/>
    <col min="1799" max="1799" width="14" customWidth="1"/>
    <col min="1800" max="1800" width="14.42578125" customWidth="1"/>
    <col min="1801" max="1801" width="5.5703125" customWidth="1"/>
    <col min="1802" max="2048" width="8.7109375"/>
    <col min="2049" max="2049" width="24.28515625" bestFit="1" customWidth="1"/>
    <col min="2050" max="2050" width="8.7109375"/>
    <col min="2051" max="2051" width="9.7109375" customWidth="1"/>
    <col min="2052" max="2052" width="13.42578125" customWidth="1"/>
    <col min="2053" max="2053" width="10.28515625" customWidth="1"/>
    <col min="2054" max="2054" width="8.7109375"/>
    <col min="2055" max="2055" width="14" customWidth="1"/>
    <col min="2056" max="2056" width="14.42578125" customWidth="1"/>
    <col min="2057" max="2057" width="5.5703125" customWidth="1"/>
    <col min="2058" max="2304" width="8.7109375"/>
    <col min="2305" max="2305" width="24.28515625" bestFit="1" customWidth="1"/>
    <col min="2306" max="2306" width="8.7109375"/>
    <col min="2307" max="2307" width="9.7109375" customWidth="1"/>
    <col min="2308" max="2308" width="13.42578125" customWidth="1"/>
    <col min="2309" max="2309" width="10.28515625" customWidth="1"/>
    <col min="2310" max="2310" width="8.7109375"/>
    <col min="2311" max="2311" width="14" customWidth="1"/>
    <col min="2312" max="2312" width="14.42578125" customWidth="1"/>
    <col min="2313" max="2313" width="5.5703125" customWidth="1"/>
    <col min="2314" max="2560" width="8.7109375"/>
    <col min="2561" max="2561" width="24.28515625" bestFit="1" customWidth="1"/>
    <col min="2562" max="2562" width="8.7109375"/>
    <col min="2563" max="2563" width="9.7109375" customWidth="1"/>
    <col min="2564" max="2564" width="13.42578125" customWidth="1"/>
    <col min="2565" max="2565" width="10.28515625" customWidth="1"/>
    <col min="2566" max="2566" width="8.7109375"/>
    <col min="2567" max="2567" width="14" customWidth="1"/>
    <col min="2568" max="2568" width="14.42578125" customWidth="1"/>
    <col min="2569" max="2569" width="5.5703125" customWidth="1"/>
    <col min="2570" max="2816" width="8.7109375"/>
    <col min="2817" max="2817" width="24.28515625" bestFit="1" customWidth="1"/>
    <col min="2818" max="2818" width="8.7109375"/>
    <col min="2819" max="2819" width="9.7109375" customWidth="1"/>
    <col min="2820" max="2820" width="13.42578125" customWidth="1"/>
    <col min="2821" max="2821" width="10.28515625" customWidth="1"/>
    <col min="2822" max="2822" width="8.7109375"/>
    <col min="2823" max="2823" width="14" customWidth="1"/>
    <col min="2824" max="2824" width="14.42578125" customWidth="1"/>
    <col min="2825" max="2825" width="5.5703125" customWidth="1"/>
    <col min="2826" max="3072" width="8.7109375"/>
    <col min="3073" max="3073" width="24.28515625" bestFit="1" customWidth="1"/>
    <col min="3074" max="3074" width="8.7109375"/>
    <col min="3075" max="3075" width="9.7109375" customWidth="1"/>
    <col min="3076" max="3076" width="13.42578125" customWidth="1"/>
    <col min="3077" max="3077" width="10.28515625" customWidth="1"/>
    <col min="3078" max="3078" width="8.7109375"/>
    <col min="3079" max="3079" width="14" customWidth="1"/>
    <col min="3080" max="3080" width="14.42578125" customWidth="1"/>
    <col min="3081" max="3081" width="5.5703125" customWidth="1"/>
    <col min="3082" max="3328" width="8.7109375"/>
    <col min="3329" max="3329" width="24.28515625" bestFit="1" customWidth="1"/>
    <col min="3330" max="3330" width="8.7109375"/>
    <col min="3331" max="3331" width="9.7109375" customWidth="1"/>
    <col min="3332" max="3332" width="13.42578125" customWidth="1"/>
    <col min="3333" max="3333" width="10.28515625" customWidth="1"/>
    <col min="3334" max="3334" width="8.7109375"/>
    <col min="3335" max="3335" width="14" customWidth="1"/>
    <col min="3336" max="3336" width="14.42578125" customWidth="1"/>
    <col min="3337" max="3337" width="5.5703125" customWidth="1"/>
    <col min="3338" max="3584" width="8.7109375"/>
    <col min="3585" max="3585" width="24.28515625" bestFit="1" customWidth="1"/>
    <col min="3586" max="3586" width="8.7109375"/>
    <col min="3587" max="3587" width="9.7109375" customWidth="1"/>
    <col min="3588" max="3588" width="13.42578125" customWidth="1"/>
    <col min="3589" max="3589" width="10.28515625" customWidth="1"/>
    <col min="3590" max="3590" width="8.7109375"/>
    <col min="3591" max="3591" width="14" customWidth="1"/>
    <col min="3592" max="3592" width="14.42578125" customWidth="1"/>
    <col min="3593" max="3593" width="5.5703125" customWidth="1"/>
    <col min="3594" max="3840" width="8.7109375"/>
    <col min="3841" max="3841" width="24.28515625" bestFit="1" customWidth="1"/>
    <col min="3842" max="3842" width="8.7109375"/>
    <col min="3843" max="3843" width="9.7109375" customWidth="1"/>
    <col min="3844" max="3844" width="13.42578125" customWidth="1"/>
    <col min="3845" max="3845" width="10.28515625" customWidth="1"/>
    <col min="3846" max="3846" width="8.7109375"/>
    <col min="3847" max="3847" width="14" customWidth="1"/>
    <col min="3848" max="3848" width="14.42578125" customWidth="1"/>
    <col min="3849" max="3849" width="5.5703125" customWidth="1"/>
    <col min="3850" max="4096" width="8.7109375"/>
    <col min="4097" max="4097" width="24.28515625" bestFit="1" customWidth="1"/>
    <col min="4098" max="4098" width="8.7109375"/>
    <col min="4099" max="4099" width="9.7109375" customWidth="1"/>
    <col min="4100" max="4100" width="13.42578125" customWidth="1"/>
    <col min="4101" max="4101" width="10.28515625" customWidth="1"/>
    <col min="4102" max="4102" width="8.7109375"/>
    <col min="4103" max="4103" width="14" customWidth="1"/>
    <col min="4104" max="4104" width="14.42578125" customWidth="1"/>
    <col min="4105" max="4105" width="5.5703125" customWidth="1"/>
    <col min="4106" max="4352" width="8.7109375"/>
    <col min="4353" max="4353" width="24.28515625" bestFit="1" customWidth="1"/>
    <col min="4354" max="4354" width="8.7109375"/>
    <col min="4355" max="4355" width="9.7109375" customWidth="1"/>
    <col min="4356" max="4356" width="13.42578125" customWidth="1"/>
    <col min="4357" max="4357" width="10.28515625" customWidth="1"/>
    <col min="4358" max="4358" width="8.7109375"/>
    <col min="4359" max="4359" width="14" customWidth="1"/>
    <col min="4360" max="4360" width="14.42578125" customWidth="1"/>
    <col min="4361" max="4361" width="5.5703125" customWidth="1"/>
    <col min="4362" max="4608" width="8.7109375"/>
    <col min="4609" max="4609" width="24.28515625" bestFit="1" customWidth="1"/>
    <col min="4610" max="4610" width="8.7109375"/>
    <col min="4611" max="4611" width="9.7109375" customWidth="1"/>
    <col min="4612" max="4612" width="13.42578125" customWidth="1"/>
    <col min="4613" max="4613" width="10.28515625" customWidth="1"/>
    <col min="4614" max="4614" width="8.7109375"/>
    <col min="4615" max="4615" width="14" customWidth="1"/>
    <col min="4616" max="4616" width="14.42578125" customWidth="1"/>
    <col min="4617" max="4617" width="5.5703125" customWidth="1"/>
    <col min="4618" max="4864" width="8.7109375"/>
    <col min="4865" max="4865" width="24.28515625" bestFit="1" customWidth="1"/>
    <col min="4866" max="4866" width="8.7109375"/>
    <col min="4867" max="4867" width="9.7109375" customWidth="1"/>
    <col min="4868" max="4868" width="13.42578125" customWidth="1"/>
    <col min="4869" max="4869" width="10.28515625" customWidth="1"/>
    <col min="4870" max="4870" width="8.7109375"/>
    <col min="4871" max="4871" width="14" customWidth="1"/>
    <col min="4872" max="4872" width="14.42578125" customWidth="1"/>
    <col min="4873" max="4873" width="5.5703125" customWidth="1"/>
    <col min="4874" max="5120" width="8.7109375"/>
    <col min="5121" max="5121" width="24.28515625" bestFit="1" customWidth="1"/>
    <col min="5122" max="5122" width="8.7109375"/>
    <col min="5123" max="5123" width="9.7109375" customWidth="1"/>
    <col min="5124" max="5124" width="13.42578125" customWidth="1"/>
    <col min="5125" max="5125" width="10.28515625" customWidth="1"/>
    <col min="5126" max="5126" width="8.7109375"/>
    <col min="5127" max="5127" width="14" customWidth="1"/>
    <col min="5128" max="5128" width="14.42578125" customWidth="1"/>
    <col min="5129" max="5129" width="5.5703125" customWidth="1"/>
    <col min="5130" max="5376" width="8.7109375"/>
    <col min="5377" max="5377" width="24.28515625" bestFit="1" customWidth="1"/>
    <col min="5378" max="5378" width="8.7109375"/>
    <col min="5379" max="5379" width="9.7109375" customWidth="1"/>
    <col min="5380" max="5380" width="13.42578125" customWidth="1"/>
    <col min="5381" max="5381" width="10.28515625" customWidth="1"/>
    <col min="5382" max="5382" width="8.7109375"/>
    <col min="5383" max="5383" width="14" customWidth="1"/>
    <col min="5384" max="5384" width="14.42578125" customWidth="1"/>
    <col min="5385" max="5385" width="5.5703125" customWidth="1"/>
    <col min="5386" max="5632" width="8.7109375"/>
    <col min="5633" max="5633" width="24.28515625" bestFit="1" customWidth="1"/>
    <col min="5634" max="5634" width="8.7109375"/>
    <col min="5635" max="5635" width="9.7109375" customWidth="1"/>
    <col min="5636" max="5636" width="13.42578125" customWidth="1"/>
    <col min="5637" max="5637" width="10.28515625" customWidth="1"/>
    <col min="5638" max="5638" width="8.7109375"/>
    <col min="5639" max="5639" width="14" customWidth="1"/>
    <col min="5640" max="5640" width="14.42578125" customWidth="1"/>
    <col min="5641" max="5641" width="5.5703125" customWidth="1"/>
    <col min="5642" max="5888" width="8.7109375"/>
    <col min="5889" max="5889" width="24.28515625" bestFit="1" customWidth="1"/>
    <col min="5890" max="5890" width="8.7109375"/>
    <col min="5891" max="5891" width="9.7109375" customWidth="1"/>
    <col min="5892" max="5892" width="13.42578125" customWidth="1"/>
    <col min="5893" max="5893" width="10.28515625" customWidth="1"/>
    <col min="5894" max="5894" width="8.7109375"/>
    <col min="5895" max="5895" width="14" customWidth="1"/>
    <col min="5896" max="5896" width="14.42578125" customWidth="1"/>
    <col min="5897" max="5897" width="5.5703125" customWidth="1"/>
    <col min="5898" max="6144" width="8.7109375"/>
    <col min="6145" max="6145" width="24.28515625" bestFit="1" customWidth="1"/>
    <col min="6146" max="6146" width="8.7109375"/>
    <col min="6147" max="6147" width="9.7109375" customWidth="1"/>
    <col min="6148" max="6148" width="13.42578125" customWidth="1"/>
    <col min="6149" max="6149" width="10.28515625" customWidth="1"/>
    <col min="6150" max="6150" width="8.7109375"/>
    <col min="6151" max="6151" width="14" customWidth="1"/>
    <col min="6152" max="6152" width="14.42578125" customWidth="1"/>
    <col min="6153" max="6153" width="5.5703125" customWidth="1"/>
    <col min="6154" max="6400" width="8.7109375"/>
    <col min="6401" max="6401" width="24.28515625" bestFit="1" customWidth="1"/>
    <col min="6402" max="6402" width="8.7109375"/>
    <col min="6403" max="6403" width="9.7109375" customWidth="1"/>
    <col min="6404" max="6404" width="13.42578125" customWidth="1"/>
    <col min="6405" max="6405" width="10.28515625" customWidth="1"/>
    <col min="6406" max="6406" width="8.7109375"/>
    <col min="6407" max="6407" width="14" customWidth="1"/>
    <col min="6408" max="6408" width="14.42578125" customWidth="1"/>
    <col min="6409" max="6409" width="5.5703125" customWidth="1"/>
    <col min="6410" max="6656" width="8.7109375"/>
    <col min="6657" max="6657" width="24.28515625" bestFit="1" customWidth="1"/>
    <col min="6658" max="6658" width="8.7109375"/>
    <col min="6659" max="6659" width="9.7109375" customWidth="1"/>
    <col min="6660" max="6660" width="13.42578125" customWidth="1"/>
    <col min="6661" max="6661" width="10.28515625" customWidth="1"/>
    <col min="6662" max="6662" width="8.7109375"/>
    <col min="6663" max="6663" width="14" customWidth="1"/>
    <col min="6664" max="6664" width="14.42578125" customWidth="1"/>
    <col min="6665" max="6665" width="5.5703125" customWidth="1"/>
    <col min="6666" max="6912" width="8.7109375"/>
    <col min="6913" max="6913" width="24.28515625" bestFit="1" customWidth="1"/>
    <col min="6914" max="6914" width="8.7109375"/>
    <col min="6915" max="6915" width="9.7109375" customWidth="1"/>
    <col min="6916" max="6916" width="13.42578125" customWidth="1"/>
    <col min="6917" max="6917" width="10.28515625" customWidth="1"/>
    <col min="6918" max="6918" width="8.7109375"/>
    <col min="6919" max="6919" width="14" customWidth="1"/>
    <col min="6920" max="6920" width="14.42578125" customWidth="1"/>
    <col min="6921" max="6921" width="5.5703125" customWidth="1"/>
    <col min="6922" max="7168" width="8.7109375"/>
    <col min="7169" max="7169" width="24.28515625" bestFit="1" customWidth="1"/>
    <col min="7170" max="7170" width="8.7109375"/>
    <col min="7171" max="7171" width="9.7109375" customWidth="1"/>
    <col min="7172" max="7172" width="13.42578125" customWidth="1"/>
    <col min="7173" max="7173" width="10.28515625" customWidth="1"/>
    <col min="7174" max="7174" width="8.7109375"/>
    <col min="7175" max="7175" width="14" customWidth="1"/>
    <col min="7176" max="7176" width="14.42578125" customWidth="1"/>
    <col min="7177" max="7177" width="5.5703125" customWidth="1"/>
    <col min="7178" max="7424" width="8.7109375"/>
    <col min="7425" max="7425" width="24.28515625" bestFit="1" customWidth="1"/>
    <col min="7426" max="7426" width="8.7109375"/>
    <col min="7427" max="7427" width="9.7109375" customWidth="1"/>
    <col min="7428" max="7428" width="13.42578125" customWidth="1"/>
    <col min="7429" max="7429" width="10.28515625" customWidth="1"/>
    <col min="7430" max="7430" width="8.7109375"/>
    <col min="7431" max="7431" width="14" customWidth="1"/>
    <col min="7432" max="7432" width="14.42578125" customWidth="1"/>
    <col min="7433" max="7433" width="5.5703125" customWidth="1"/>
    <col min="7434" max="7680" width="8.7109375"/>
    <col min="7681" max="7681" width="24.28515625" bestFit="1" customWidth="1"/>
    <col min="7682" max="7682" width="8.7109375"/>
    <col min="7683" max="7683" width="9.7109375" customWidth="1"/>
    <col min="7684" max="7684" width="13.42578125" customWidth="1"/>
    <col min="7685" max="7685" width="10.28515625" customWidth="1"/>
    <col min="7686" max="7686" width="8.7109375"/>
    <col min="7687" max="7687" width="14" customWidth="1"/>
    <col min="7688" max="7688" width="14.42578125" customWidth="1"/>
    <col min="7689" max="7689" width="5.5703125" customWidth="1"/>
    <col min="7690" max="7936" width="8.7109375"/>
    <col min="7937" max="7937" width="24.28515625" bestFit="1" customWidth="1"/>
    <col min="7938" max="7938" width="8.7109375"/>
    <col min="7939" max="7939" width="9.7109375" customWidth="1"/>
    <col min="7940" max="7940" width="13.42578125" customWidth="1"/>
    <col min="7941" max="7941" width="10.28515625" customWidth="1"/>
    <col min="7942" max="7942" width="8.7109375"/>
    <col min="7943" max="7943" width="14" customWidth="1"/>
    <col min="7944" max="7944" width="14.42578125" customWidth="1"/>
    <col min="7945" max="7945" width="5.5703125" customWidth="1"/>
    <col min="7946" max="8192" width="8.7109375"/>
    <col min="8193" max="8193" width="24.28515625" bestFit="1" customWidth="1"/>
    <col min="8194" max="8194" width="8.7109375"/>
    <col min="8195" max="8195" width="9.7109375" customWidth="1"/>
    <col min="8196" max="8196" width="13.42578125" customWidth="1"/>
    <col min="8197" max="8197" width="10.28515625" customWidth="1"/>
    <col min="8198" max="8198" width="8.7109375"/>
    <col min="8199" max="8199" width="14" customWidth="1"/>
    <col min="8200" max="8200" width="14.42578125" customWidth="1"/>
    <col min="8201" max="8201" width="5.5703125" customWidth="1"/>
    <col min="8202" max="8448" width="8.7109375"/>
    <col min="8449" max="8449" width="24.28515625" bestFit="1" customWidth="1"/>
    <col min="8450" max="8450" width="8.7109375"/>
    <col min="8451" max="8451" width="9.7109375" customWidth="1"/>
    <col min="8452" max="8452" width="13.42578125" customWidth="1"/>
    <col min="8453" max="8453" width="10.28515625" customWidth="1"/>
    <col min="8454" max="8454" width="8.7109375"/>
    <col min="8455" max="8455" width="14" customWidth="1"/>
    <col min="8456" max="8456" width="14.42578125" customWidth="1"/>
    <col min="8457" max="8457" width="5.5703125" customWidth="1"/>
    <col min="8458" max="8704" width="8.7109375"/>
    <col min="8705" max="8705" width="24.28515625" bestFit="1" customWidth="1"/>
    <col min="8706" max="8706" width="8.7109375"/>
    <col min="8707" max="8707" width="9.7109375" customWidth="1"/>
    <col min="8708" max="8708" width="13.42578125" customWidth="1"/>
    <col min="8709" max="8709" width="10.28515625" customWidth="1"/>
    <col min="8710" max="8710" width="8.7109375"/>
    <col min="8711" max="8711" width="14" customWidth="1"/>
    <col min="8712" max="8712" width="14.42578125" customWidth="1"/>
    <col min="8713" max="8713" width="5.5703125" customWidth="1"/>
    <col min="8714" max="8960" width="8.7109375"/>
    <col min="8961" max="8961" width="24.28515625" bestFit="1" customWidth="1"/>
    <col min="8962" max="8962" width="8.7109375"/>
    <col min="8963" max="8963" width="9.7109375" customWidth="1"/>
    <col min="8964" max="8964" width="13.42578125" customWidth="1"/>
    <col min="8965" max="8965" width="10.28515625" customWidth="1"/>
    <col min="8966" max="8966" width="8.7109375"/>
    <col min="8967" max="8967" width="14" customWidth="1"/>
    <col min="8968" max="8968" width="14.42578125" customWidth="1"/>
    <col min="8969" max="8969" width="5.5703125" customWidth="1"/>
    <col min="8970" max="9216" width="8.7109375"/>
    <col min="9217" max="9217" width="24.28515625" bestFit="1" customWidth="1"/>
    <col min="9218" max="9218" width="8.7109375"/>
    <col min="9219" max="9219" width="9.7109375" customWidth="1"/>
    <col min="9220" max="9220" width="13.42578125" customWidth="1"/>
    <col min="9221" max="9221" width="10.28515625" customWidth="1"/>
    <col min="9222" max="9222" width="8.7109375"/>
    <col min="9223" max="9223" width="14" customWidth="1"/>
    <col min="9224" max="9224" width="14.42578125" customWidth="1"/>
    <col min="9225" max="9225" width="5.5703125" customWidth="1"/>
    <col min="9226" max="9472" width="8.7109375"/>
    <col min="9473" max="9473" width="24.28515625" bestFit="1" customWidth="1"/>
    <col min="9474" max="9474" width="8.7109375"/>
    <col min="9475" max="9475" width="9.7109375" customWidth="1"/>
    <col min="9476" max="9476" width="13.42578125" customWidth="1"/>
    <col min="9477" max="9477" width="10.28515625" customWidth="1"/>
    <col min="9478" max="9478" width="8.7109375"/>
    <col min="9479" max="9479" width="14" customWidth="1"/>
    <col min="9480" max="9480" width="14.42578125" customWidth="1"/>
    <col min="9481" max="9481" width="5.5703125" customWidth="1"/>
    <col min="9482" max="9728" width="8.7109375"/>
    <col min="9729" max="9729" width="24.28515625" bestFit="1" customWidth="1"/>
    <col min="9730" max="9730" width="8.7109375"/>
    <col min="9731" max="9731" width="9.7109375" customWidth="1"/>
    <col min="9732" max="9732" width="13.42578125" customWidth="1"/>
    <col min="9733" max="9733" width="10.28515625" customWidth="1"/>
    <col min="9734" max="9734" width="8.7109375"/>
    <col min="9735" max="9735" width="14" customWidth="1"/>
    <col min="9736" max="9736" width="14.42578125" customWidth="1"/>
    <col min="9737" max="9737" width="5.5703125" customWidth="1"/>
    <col min="9738" max="9984" width="8.7109375"/>
    <col min="9985" max="9985" width="24.28515625" bestFit="1" customWidth="1"/>
    <col min="9986" max="9986" width="8.7109375"/>
    <col min="9987" max="9987" width="9.7109375" customWidth="1"/>
    <col min="9988" max="9988" width="13.42578125" customWidth="1"/>
    <col min="9989" max="9989" width="10.28515625" customWidth="1"/>
    <col min="9990" max="9990" width="8.7109375"/>
    <col min="9991" max="9991" width="14" customWidth="1"/>
    <col min="9992" max="9992" width="14.42578125" customWidth="1"/>
    <col min="9993" max="9993" width="5.5703125" customWidth="1"/>
    <col min="9994" max="10240" width="8.7109375"/>
    <col min="10241" max="10241" width="24.28515625" bestFit="1" customWidth="1"/>
    <col min="10242" max="10242" width="8.7109375"/>
    <col min="10243" max="10243" width="9.7109375" customWidth="1"/>
    <col min="10244" max="10244" width="13.42578125" customWidth="1"/>
    <col min="10245" max="10245" width="10.28515625" customWidth="1"/>
    <col min="10246" max="10246" width="8.7109375"/>
    <col min="10247" max="10247" width="14" customWidth="1"/>
    <col min="10248" max="10248" width="14.42578125" customWidth="1"/>
    <col min="10249" max="10249" width="5.5703125" customWidth="1"/>
    <col min="10250" max="10496" width="8.7109375"/>
    <col min="10497" max="10497" width="24.28515625" bestFit="1" customWidth="1"/>
    <col min="10498" max="10498" width="8.7109375"/>
    <col min="10499" max="10499" width="9.7109375" customWidth="1"/>
    <col min="10500" max="10500" width="13.42578125" customWidth="1"/>
    <col min="10501" max="10501" width="10.28515625" customWidth="1"/>
    <col min="10502" max="10502" width="8.7109375"/>
    <col min="10503" max="10503" width="14" customWidth="1"/>
    <col min="10504" max="10504" width="14.42578125" customWidth="1"/>
    <col min="10505" max="10505" width="5.5703125" customWidth="1"/>
    <col min="10506" max="10752" width="8.7109375"/>
    <col min="10753" max="10753" width="24.28515625" bestFit="1" customWidth="1"/>
    <col min="10754" max="10754" width="8.7109375"/>
    <col min="10755" max="10755" width="9.7109375" customWidth="1"/>
    <col min="10756" max="10756" width="13.42578125" customWidth="1"/>
    <col min="10757" max="10757" width="10.28515625" customWidth="1"/>
    <col min="10758" max="10758" width="8.7109375"/>
    <col min="10759" max="10759" width="14" customWidth="1"/>
    <col min="10760" max="10760" width="14.42578125" customWidth="1"/>
    <col min="10761" max="10761" width="5.5703125" customWidth="1"/>
    <col min="10762" max="11008" width="8.7109375"/>
    <col min="11009" max="11009" width="24.28515625" bestFit="1" customWidth="1"/>
    <col min="11010" max="11010" width="8.7109375"/>
    <col min="11011" max="11011" width="9.7109375" customWidth="1"/>
    <col min="11012" max="11012" width="13.42578125" customWidth="1"/>
    <col min="11013" max="11013" width="10.28515625" customWidth="1"/>
    <col min="11014" max="11014" width="8.7109375"/>
    <col min="11015" max="11015" width="14" customWidth="1"/>
    <col min="11016" max="11016" width="14.42578125" customWidth="1"/>
    <col min="11017" max="11017" width="5.5703125" customWidth="1"/>
    <col min="11018" max="11264" width="8.7109375"/>
    <col min="11265" max="11265" width="24.28515625" bestFit="1" customWidth="1"/>
    <col min="11266" max="11266" width="8.7109375"/>
    <col min="11267" max="11267" width="9.7109375" customWidth="1"/>
    <col min="11268" max="11268" width="13.42578125" customWidth="1"/>
    <col min="11269" max="11269" width="10.28515625" customWidth="1"/>
    <col min="11270" max="11270" width="8.7109375"/>
    <col min="11271" max="11271" width="14" customWidth="1"/>
    <col min="11272" max="11272" width="14.42578125" customWidth="1"/>
    <col min="11273" max="11273" width="5.5703125" customWidth="1"/>
    <col min="11274" max="11520" width="8.7109375"/>
    <col min="11521" max="11521" width="24.28515625" bestFit="1" customWidth="1"/>
    <col min="11522" max="11522" width="8.7109375"/>
    <col min="11523" max="11523" width="9.7109375" customWidth="1"/>
    <col min="11524" max="11524" width="13.42578125" customWidth="1"/>
    <col min="11525" max="11525" width="10.28515625" customWidth="1"/>
    <col min="11526" max="11526" width="8.7109375"/>
    <col min="11527" max="11527" width="14" customWidth="1"/>
    <col min="11528" max="11528" width="14.42578125" customWidth="1"/>
    <col min="11529" max="11529" width="5.5703125" customWidth="1"/>
    <col min="11530" max="11776" width="8.7109375"/>
    <col min="11777" max="11777" width="24.28515625" bestFit="1" customWidth="1"/>
    <col min="11778" max="11778" width="8.7109375"/>
    <col min="11779" max="11779" width="9.7109375" customWidth="1"/>
    <col min="11780" max="11780" width="13.42578125" customWidth="1"/>
    <col min="11781" max="11781" width="10.28515625" customWidth="1"/>
    <col min="11782" max="11782" width="8.7109375"/>
    <col min="11783" max="11783" width="14" customWidth="1"/>
    <col min="11784" max="11784" width="14.42578125" customWidth="1"/>
    <col min="11785" max="11785" width="5.5703125" customWidth="1"/>
    <col min="11786" max="12032" width="8.7109375"/>
    <col min="12033" max="12033" width="24.28515625" bestFit="1" customWidth="1"/>
    <col min="12034" max="12034" width="8.7109375"/>
    <col min="12035" max="12035" width="9.7109375" customWidth="1"/>
    <col min="12036" max="12036" width="13.42578125" customWidth="1"/>
    <col min="12037" max="12037" width="10.28515625" customWidth="1"/>
    <col min="12038" max="12038" width="8.7109375"/>
    <col min="12039" max="12039" width="14" customWidth="1"/>
    <col min="12040" max="12040" width="14.42578125" customWidth="1"/>
    <col min="12041" max="12041" width="5.5703125" customWidth="1"/>
    <col min="12042" max="12288" width="8.7109375"/>
    <col min="12289" max="12289" width="24.28515625" bestFit="1" customWidth="1"/>
    <col min="12290" max="12290" width="8.7109375"/>
    <col min="12291" max="12291" width="9.7109375" customWidth="1"/>
    <col min="12292" max="12292" width="13.42578125" customWidth="1"/>
    <col min="12293" max="12293" width="10.28515625" customWidth="1"/>
    <col min="12294" max="12294" width="8.7109375"/>
    <col min="12295" max="12295" width="14" customWidth="1"/>
    <col min="12296" max="12296" width="14.42578125" customWidth="1"/>
    <col min="12297" max="12297" width="5.5703125" customWidth="1"/>
    <col min="12298" max="12544" width="8.7109375"/>
    <col min="12545" max="12545" width="24.28515625" bestFit="1" customWidth="1"/>
    <col min="12546" max="12546" width="8.7109375"/>
    <col min="12547" max="12547" width="9.7109375" customWidth="1"/>
    <col min="12548" max="12548" width="13.42578125" customWidth="1"/>
    <col min="12549" max="12549" width="10.28515625" customWidth="1"/>
    <col min="12550" max="12550" width="8.7109375"/>
    <col min="12551" max="12551" width="14" customWidth="1"/>
    <col min="12552" max="12552" width="14.42578125" customWidth="1"/>
    <col min="12553" max="12553" width="5.5703125" customWidth="1"/>
    <col min="12554" max="12800" width="8.7109375"/>
    <col min="12801" max="12801" width="24.28515625" bestFit="1" customWidth="1"/>
    <col min="12802" max="12802" width="8.7109375"/>
    <col min="12803" max="12803" width="9.7109375" customWidth="1"/>
    <col min="12804" max="12804" width="13.42578125" customWidth="1"/>
    <col min="12805" max="12805" width="10.28515625" customWidth="1"/>
    <col min="12806" max="12806" width="8.7109375"/>
    <col min="12807" max="12807" width="14" customWidth="1"/>
    <col min="12808" max="12808" width="14.42578125" customWidth="1"/>
    <col min="12809" max="12809" width="5.5703125" customWidth="1"/>
    <col min="12810" max="13056" width="8.7109375"/>
    <col min="13057" max="13057" width="24.28515625" bestFit="1" customWidth="1"/>
    <col min="13058" max="13058" width="8.7109375"/>
    <col min="13059" max="13059" width="9.7109375" customWidth="1"/>
    <col min="13060" max="13060" width="13.42578125" customWidth="1"/>
    <col min="13061" max="13061" width="10.28515625" customWidth="1"/>
    <col min="13062" max="13062" width="8.7109375"/>
    <col min="13063" max="13063" width="14" customWidth="1"/>
    <col min="13064" max="13064" width="14.42578125" customWidth="1"/>
    <col min="13065" max="13065" width="5.5703125" customWidth="1"/>
    <col min="13066" max="13312" width="8.7109375"/>
    <col min="13313" max="13313" width="24.28515625" bestFit="1" customWidth="1"/>
    <col min="13314" max="13314" width="8.7109375"/>
    <col min="13315" max="13315" width="9.7109375" customWidth="1"/>
    <col min="13316" max="13316" width="13.42578125" customWidth="1"/>
    <col min="13317" max="13317" width="10.28515625" customWidth="1"/>
    <col min="13318" max="13318" width="8.7109375"/>
    <col min="13319" max="13319" width="14" customWidth="1"/>
    <col min="13320" max="13320" width="14.42578125" customWidth="1"/>
    <col min="13321" max="13321" width="5.5703125" customWidth="1"/>
    <col min="13322" max="13568" width="8.7109375"/>
    <col min="13569" max="13569" width="24.28515625" bestFit="1" customWidth="1"/>
    <col min="13570" max="13570" width="8.7109375"/>
    <col min="13571" max="13571" width="9.7109375" customWidth="1"/>
    <col min="13572" max="13572" width="13.42578125" customWidth="1"/>
    <col min="13573" max="13573" width="10.28515625" customWidth="1"/>
    <col min="13574" max="13574" width="8.7109375"/>
    <col min="13575" max="13575" width="14" customWidth="1"/>
    <col min="13576" max="13576" width="14.42578125" customWidth="1"/>
    <col min="13577" max="13577" width="5.5703125" customWidth="1"/>
    <col min="13578" max="13824" width="8.7109375"/>
    <col min="13825" max="13825" width="24.28515625" bestFit="1" customWidth="1"/>
    <col min="13826" max="13826" width="8.7109375"/>
    <col min="13827" max="13827" width="9.7109375" customWidth="1"/>
    <col min="13828" max="13828" width="13.42578125" customWidth="1"/>
    <col min="13829" max="13829" width="10.28515625" customWidth="1"/>
    <col min="13830" max="13830" width="8.7109375"/>
    <col min="13831" max="13831" width="14" customWidth="1"/>
    <col min="13832" max="13832" width="14.42578125" customWidth="1"/>
    <col min="13833" max="13833" width="5.5703125" customWidth="1"/>
    <col min="13834" max="14080" width="8.7109375"/>
    <col min="14081" max="14081" width="24.28515625" bestFit="1" customWidth="1"/>
    <col min="14082" max="14082" width="8.7109375"/>
    <col min="14083" max="14083" width="9.7109375" customWidth="1"/>
    <col min="14084" max="14084" width="13.42578125" customWidth="1"/>
    <col min="14085" max="14085" width="10.28515625" customWidth="1"/>
    <col min="14086" max="14086" width="8.7109375"/>
    <col min="14087" max="14087" width="14" customWidth="1"/>
    <col min="14088" max="14088" width="14.42578125" customWidth="1"/>
    <col min="14089" max="14089" width="5.5703125" customWidth="1"/>
    <col min="14090" max="14336" width="8.7109375"/>
    <col min="14337" max="14337" width="24.28515625" bestFit="1" customWidth="1"/>
    <col min="14338" max="14338" width="8.7109375"/>
    <col min="14339" max="14339" width="9.7109375" customWidth="1"/>
    <col min="14340" max="14340" width="13.42578125" customWidth="1"/>
    <col min="14341" max="14341" width="10.28515625" customWidth="1"/>
    <col min="14342" max="14342" width="8.7109375"/>
    <col min="14343" max="14343" width="14" customWidth="1"/>
    <col min="14344" max="14344" width="14.42578125" customWidth="1"/>
    <col min="14345" max="14345" width="5.5703125" customWidth="1"/>
    <col min="14346" max="14592" width="8.7109375"/>
    <col min="14593" max="14593" width="24.28515625" bestFit="1" customWidth="1"/>
    <col min="14594" max="14594" width="8.7109375"/>
    <col min="14595" max="14595" width="9.7109375" customWidth="1"/>
    <col min="14596" max="14596" width="13.42578125" customWidth="1"/>
    <col min="14597" max="14597" width="10.28515625" customWidth="1"/>
    <col min="14598" max="14598" width="8.7109375"/>
    <col min="14599" max="14599" width="14" customWidth="1"/>
    <col min="14600" max="14600" width="14.42578125" customWidth="1"/>
    <col min="14601" max="14601" width="5.5703125" customWidth="1"/>
    <col min="14602" max="14848" width="8.7109375"/>
    <col min="14849" max="14849" width="24.28515625" bestFit="1" customWidth="1"/>
    <col min="14850" max="14850" width="8.7109375"/>
    <col min="14851" max="14851" width="9.7109375" customWidth="1"/>
    <col min="14852" max="14852" width="13.42578125" customWidth="1"/>
    <col min="14853" max="14853" width="10.28515625" customWidth="1"/>
    <col min="14854" max="14854" width="8.7109375"/>
    <col min="14855" max="14855" width="14" customWidth="1"/>
    <col min="14856" max="14856" width="14.42578125" customWidth="1"/>
    <col min="14857" max="14857" width="5.5703125" customWidth="1"/>
    <col min="14858" max="15104" width="8.7109375"/>
    <col min="15105" max="15105" width="24.28515625" bestFit="1" customWidth="1"/>
    <col min="15106" max="15106" width="8.7109375"/>
    <col min="15107" max="15107" width="9.7109375" customWidth="1"/>
    <col min="15108" max="15108" width="13.42578125" customWidth="1"/>
    <col min="15109" max="15109" width="10.28515625" customWidth="1"/>
    <col min="15110" max="15110" width="8.7109375"/>
    <col min="15111" max="15111" width="14" customWidth="1"/>
    <col min="15112" max="15112" width="14.42578125" customWidth="1"/>
    <col min="15113" max="15113" width="5.5703125" customWidth="1"/>
    <col min="15114" max="15360" width="8.7109375"/>
    <col min="15361" max="15361" width="24.28515625" bestFit="1" customWidth="1"/>
    <col min="15362" max="15362" width="8.7109375"/>
    <col min="15363" max="15363" width="9.7109375" customWidth="1"/>
    <col min="15364" max="15364" width="13.42578125" customWidth="1"/>
    <col min="15365" max="15365" width="10.28515625" customWidth="1"/>
    <col min="15366" max="15366" width="8.7109375"/>
    <col min="15367" max="15367" width="14" customWidth="1"/>
    <col min="15368" max="15368" width="14.42578125" customWidth="1"/>
    <col min="15369" max="15369" width="5.5703125" customWidth="1"/>
    <col min="15370" max="15616" width="8.7109375"/>
    <col min="15617" max="15617" width="24.28515625" bestFit="1" customWidth="1"/>
    <col min="15618" max="15618" width="8.7109375"/>
    <col min="15619" max="15619" width="9.7109375" customWidth="1"/>
    <col min="15620" max="15620" width="13.42578125" customWidth="1"/>
    <col min="15621" max="15621" width="10.28515625" customWidth="1"/>
    <col min="15622" max="15622" width="8.7109375"/>
    <col min="15623" max="15623" width="14" customWidth="1"/>
    <col min="15624" max="15624" width="14.42578125" customWidth="1"/>
    <col min="15625" max="15625" width="5.5703125" customWidth="1"/>
    <col min="15626" max="15872" width="8.7109375"/>
    <col min="15873" max="15873" width="24.28515625" bestFit="1" customWidth="1"/>
    <col min="15874" max="15874" width="8.7109375"/>
    <col min="15875" max="15875" width="9.7109375" customWidth="1"/>
    <col min="15876" max="15876" width="13.42578125" customWidth="1"/>
    <col min="15877" max="15877" width="10.28515625" customWidth="1"/>
    <col min="15878" max="15878" width="8.7109375"/>
    <col min="15879" max="15879" width="14" customWidth="1"/>
    <col min="15880" max="15880" width="14.42578125" customWidth="1"/>
    <col min="15881" max="15881" width="5.5703125" customWidth="1"/>
    <col min="15882" max="16128" width="8.7109375"/>
    <col min="16129" max="16129" width="24.28515625" bestFit="1" customWidth="1"/>
    <col min="16130" max="16130" width="8.7109375"/>
    <col min="16131" max="16131" width="9.7109375" customWidth="1"/>
    <col min="16132" max="16132" width="13.42578125" customWidth="1"/>
    <col min="16133" max="16133" width="10.28515625" customWidth="1"/>
    <col min="16134" max="16134" width="8.7109375"/>
    <col min="16135" max="16135" width="14" customWidth="1"/>
    <col min="16136" max="16136" width="14.42578125" customWidth="1"/>
    <col min="16137" max="16137" width="5.5703125" customWidth="1"/>
    <col min="16138" max="16384" width="8.7109375"/>
  </cols>
  <sheetData>
    <row r="1" spans="1:9" x14ac:dyDescent="0.25">
      <c r="A1" s="67"/>
      <c r="B1" s="67"/>
      <c r="C1" s="67"/>
      <c r="D1" s="67"/>
      <c r="E1" s="67"/>
      <c r="F1" s="67"/>
      <c r="G1" s="67"/>
      <c r="H1" s="67"/>
      <c r="I1" s="67"/>
    </row>
    <row r="2" spans="1:9" x14ac:dyDescent="0.25">
      <c r="A2" s="39" t="s">
        <v>275</v>
      </c>
      <c r="G2" s="41"/>
      <c r="H2" s="41"/>
    </row>
    <row r="3" spans="1:9" x14ac:dyDescent="0.25">
      <c r="A3" s="64" t="s">
        <v>223</v>
      </c>
      <c r="G3" s="41"/>
      <c r="H3" s="41"/>
    </row>
    <row r="4" spans="1:9" x14ac:dyDescent="0.25">
      <c r="A4" s="64" t="s">
        <v>286</v>
      </c>
      <c r="G4" s="41"/>
      <c r="H4" s="41"/>
    </row>
    <row r="5" spans="1:9" x14ac:dyDescent="0.25">
      <c r="A5" s="85" t="str">
        <f>+'BAL SHEET'!C2</f>
        <v>MONTH</v>
      </c>
      <c r="G5" s="41"/>
      <c r="H5" s="41"/>
    </row>
    <row r="6" spans="1:9" x14ac:dyDescent="0.25">
      <c r="D6" s="41"/>
      <c r="G6" s="41"/>
      <c r="H6" s="41"/>
    </row>
    <row r="7" spans="1:9" x14ac:dyDescent="0.25">
      <c r="A7" s="86" t="s">
        <v>224</v>
      </c>
      <c r="B7" s="86"/>
      <c r="C7" s="86"/>
      <c r="D7" s="76">
        <f>+'BAL SHEET'!C8</f>
        <v>0</v>
      </c>
      <c r="E7" s="86" t="s">
        <v>225</v>
      </c>
      <c r="F7" s="86"/>
      <c r="G7" s="76"/>
      <c r="H7" s="76">
        <v>0</v>
      </c>
      <c r="I7" s="86"/>
    </row>
    <row r="8" spans="1:9" x14ac:dyDescent="0.25">
      <c r="A8" s="86" t="s">
        <v>226</v>
      </c>
      <c r="B8" s="86"/>
      <c r="C8" s="86"/>
      <c r="D8" s="76"/>
      <c r="E8" s="86" t="s">
        <v>227</v>
      </c>
      <c r="F8" s="86"/>
      <c r="G8" s="76"/>
      <c r="H8" s="76"/>
      <c r="I8" s="86"/>
    </row>
    <row r="9" spans="1:9" x14ac:dyDescent="0.25">
      <c r="A9" s="86"/>
      <c r="B9" s="86"/>
      <c r="C9" s="86"/>
      <c r="D9" s="76"/>
      <c r="E9" s="86"/>
      <c r="F9" s="86"/>
      <c r="G9" s="76"/>
      <c r="H9" s="76"/>
      <c r="I9" s="86"/>
    </row>
    <row r="10" spans="1:9" x14ac:dyDescent="0.25">
      <c r="A10" s="86"/>
      <c r="B10" s="86"/>
      <c r="C10" s="86"/>
      <c r="D10" s="76"/>
      <c r="E10" s="86"/>
      <c r="F10" s="86"/>
      <c r="G10" s="76"/>
      <c r="H10" s="76"/>
      <c r="I10" s="86"/>
    </row>
    <row r="11" spans="1:9" x14ac:dyDescent="0.25">
      <c r="A11" s="86"/>
      <c r="B11" s="86"/>
      <c r="C11" s="86"/>
      <c r="D11" s="76"/>
      <c r="E11" s="86"/>
      <c r="F11" s="86"/>
      <c r="G11" s="76"/>
      <c r="H11" s="76">
        <f>SUM(G8:G11)</f>
        <v>0</v>
      </c>
      <c r="I11" s="86"/>
    </row>
    <row r="12" spans="1:9" x14ac:dyDescent="0.25">
      <c r="A12" s="86" t="s">
        <v>228</v>
      </c>
      <c r="B12" s="86"/>
      <c r="C12" s="86"/>
      <c r="D12" s="76">
        <f>SUM(C8:C12)</f>
        <v>0</v>
      </c>
      <c r="E12" s="86" t="s">
        <v>229</v>
      </c>
      <c r="F12" s="86"/>
      <c r="G12" s="76">
        <f>+D49</f>
        <v>0</v>
      </c>
      <c r="H12" s="76"/>
      <c r="I12" s="86"/>
    </row>
    <row r="13" spans="1:9" x14ac:dyDescent="0.25">
      <c r="A13" s="86"/>
      <c r="B13" s="86"/>
      <c r="C13" s="86"/>
      <c r="D13" s="76"/>
      <c r="E13" s="86"/>
      <c r="F13" s="86"/>
      <c r="G13" s="76"/>
      <c r="H13" s="76"/>
      <c r="I13" s="86"/>
    </row>
    <row r="14" spans="1:9" x14ac:dyDescent="0.25">
      <c r="A14" s="86"/>
      <c r="B14" s="86"/>
      <c r="C14" s="86"/>
      <c r="D14" s="76"/>
      <c r="E14" s="86"/>
      <c r="F14" s="86"/>
      <c r="G14" s="76"/>
      <c r="H14" s="76"/>
      <c r="I14" s="86"/>
    </row>
    <row r="15" spans="1:9" x14ac:dyDescent="0.25">
      <c r="A15" s="86"/>
      <c r="B15" s="86"/>
      <c r="C15" s="86"/>
      <c r="D15" s="76"/>
      <c r="E15" s="86"/>
      <c r="F15" s="86"/>
      <c r="G15" s="76"/>
      <c r="H15" s="76"/>
      <c r="I15" s="86"/>
    </row>
    <row r="16" spans="1:9" x14ac:dyDescent="0.25">
      <c r="A16" s="86"/>
      <c r="B16" s="86"/>
      <c r="C16" s="86"/>
      <c r="D16" s="76">
        <f>SUM(C11:C16)</f>
        <v>0</v>
      </c>
      <c r="E16" s="86"/>
      <c r="F16" s="86"/>
      <c r="G16" s="76"/>
      <c r="H16" s="76">
        <f>SUM(G12:G16)</f>
        <v>0</v>
      </c>
      <c r="I16" s="86"/>
    </row>
    <row r="17" spans="1:9" x14ac:dyDescent="0.25">
      <c r="A17" s="86" t="s">
        <v>230</v>
      </c>
      <c r="B17" s="86"/>
      <c r="C17" s="86"/>
      <c r="D17" s="87">
        <f>D7+D12-D16</f>
        <v>0</v>
      </c>
      <c r="E17" s="86" t="s">
        <v>230</v>
      </c>
      <c r="F17" s="86"/>
      <c r="G17" s="76"/>
      <c r="H17" s="87">
        <f>H7+H11-H16</f>
        <v>0</v>
      </c>
      <c r="I17" s="86">
        <f>D17-H17</f>
        <v>0</v>
      </c>
    </row>
    <row r="18" spans="1:9" x14ac:dyDescent="0.25">
      <c r="A18" s="86"/>
      <c r="B18" s="86"/>
      <c r="C18" s="86"/>
      <c r="D18" s="76"/>
      <c r="E18" s="86"/>
      <c r="F18" s="86"/>
      <c r="G18" s="86"/>
      <c r="H18" s="86"/>
      <c r="I18" s="86"/>
    </row>
    <row r="19" spans="1:9" x14ac:dyDescent="0.25">
      <c r="A19" s="86" t="s">
        <v>231</v>
      </c>
      <c r="B19" s="86"/>
      <c r="C19" s="86"/>
      <c r="D19" s="86"/>
      <c r="E19" s="86"/>
      <c r="F19" s="86"/>
      <c r="G19" s="86"/>
      <c r="H19" s="86"/>
      <c r="I19" s="86"/>
    </row>
    <row r="20" spans="1:9" x14ac:dyDescent="0.25">
      <c r="A20" s="88"/>
      <c r="B20" s="88"/>
      <c r="C20" s="88" t="s">
        <v>232</v>
      </c>
      <c r="D20" s="88" t="s">
        <v>233</v>
      </c>
      <c r="E20" s="88"/>
      <c r="F20" s="88"/>
      <c r="G20" s="86"/>
      <c r="H20" s="86"/>
      <c r="I20" s="86"/>
    </row>
    <row r="21" spans="1:9" x14ac:dyDescent="0.25">
      <c r="A21" s="88"/>
      <c r="B21" s="88"/>
      <c r="C21" s="103"/>
      <c r="D21" s="104"/>
      <c r="E21" s="89"/>
      <c r="F21" s="88"/>
      <c r="G21" s="86"/>
      <c r="H21" s="86"/>
      <c r="I21" s="86"/>
    </row>
    <row r="22" spans="1:9" hidden="1" x14ac:dyDescent="0.25">
      <c r="A22" s="88"/>
      <c r="B22" s="88"/>
      <c r="C22" s="103"/>
      <c r="D22" s="104"/>
      <c r="E22" s="89"/>
      <c r="F22" s="88"/>
      <c r="G22" s="86"/>
      <c r="H22" s="86"/>
      <c r="I22" s="86"/>
    </row>
    <row r="23" spans="1:9" hidden="1" x14ac:dyDescent="0.25">
      <c r="A23" s="88"/>
      <c r="B23" s="88"/>
      <c r="C23" s="103"/>
      <c r="D23" s="104"/>
      <c r="E23" s="89"/>
      <c r="F23" s="88"/>
      <c r="G23" s="86"/>
      <c r="H23" s="86"/>
      <c r="I23" s="86"/>
    </row>
    <row r="24" spans="1:9" hidden="1" x14ac:dyDescent="0.25">
      <c r="A24" s="88"/>
      <c r="B24" s="88"/>
      <c r="C24" s="103"/>
      <c r="D24" s="104"/>
      <c r="E24" s="89"/>
      <c r="F24" s="88"/>
      <c r="G24" s="86"/>
      <c r="H24" s="86"/>
      <c r="I24" s="86"/>
    </row>
    <row r="25" spans="1:9" hidden="1" x14ac:dyDescent="0.25">
      <c r="A25" s="88"/>
      <c r="B25" s="88"/>
      <c r="C25" s="103"/>
      <c r="D25" s="104"/>
      <c r="E25" s="89"/>
      <c r="F25" s="88"/>
      <c r="G25" s="86"/>
      <c r="H25" s="86"/>
      <c r="I25" s="86"/>
    </row>
    <row r="26" spans="1:9" x14ac:dyDescent="0.25">
      <c r="A26" s="88"/>
      <c r="B26" s="88"/>
      <c r="C26" s="103"/>
      <c r="D26" s="105"/>
      <c r="E26" s="89"/>
      <c r="F26" s="88"/>
      <c r="G26" s="86"/>
      <c r="H26" s="86"/>
      <c r="I26" s="86"/>
    </row>
    <row r="27" spans="1:9" hidden="1" x14ac:dyDescent="0.25">
      <c r="A27" s="88"/>
      <c r="B27" s="88"/>
      <c r="C27" s="66"/>
      <c r="D27" s="90"/>
      <c r="E27" s="89"/>
      <c r="F27" s="88"/>
      <c r="G27" s="86"/>
      <c r="H27" s="86"/>
      <c r="I27" s="86"/>
    </row>
    <row r="28" spans="1:9" hidden="1" x14ac:dyDescent="0.25">
      <c r="A28" s="88"/>
      <c r="B28" s="88"/>
      <c r="C28" s="66"/>
      <c r="D28" s="90"/>
      <c r="E28" s="89"/>
      <c r="F28" s="88"/>
      <c r="G28" s="86"/>
      <c r="H28" s="86"/>
      <c r="I28" s="86"/>
    </row>
    <row r="29" spans="1:9" hidden="1" x14ac:dyDescent="0.25">
      <c r="A29" s="88"/>
      <c r="B29" s="88"/>
      <c r="C29" s="66"/>
      <c r="D29" s="90"/>
      <c r="E29" s="89"/>
      <c r="F29" s="88"/>
      <c r="G29" s="86"/>
      <c r="H29" s="86"/>
      <c r="I29" s="86"/>
    </row>
    <row r="30" spans="1:9" hidden="1" x14ac:dyDescent="0.25">
      <c r="A30" s="88"/>
      <c r="B30" s="88"/>
      <c r="C30" s="66"/>
      <c r="D30" s="90"/>
      <c r="E30" s="89"/>
      <c r="F30" s="88"/>
      <c r="G30" s="86"/>
      <c r="H30" s="86"/>
      <c r="I30" s="86"/>
    </row>
    <row r="31" spans="1:9" hidden="1" x14ac:dyDescent="0.25">
      <c r="A31" s="88"/>
      <c r="B31" s="88"/>
      <c r="C31" s="66"/>
      <c r="D31" s="90"/>
      <c r="E31" s="89"/>
      <c r="F31" s="88"/>
      <c r="G31" s="86"/>
      <c r="H31" s="86"/>
      <c r="I31" s="86"/>
    </row>
    <row r="32" spans="1:9" hidden="1" x14ac:dyDescent="0.25">
      <c r="A32" s="88"/>
      <c r="B32" s="88"/>
      <c r="C32" s="66"/>
      <c r="D32" s="90"/>
      <c r="E32" s="89"/>
      <c r="F32" s="88"/>
      <c r="G32" s="86"/>
      <c r="H32" s="86"/>
      <c r="I32" s="86"/>
    </row>
    <row r="33" spans="1:9" hidden="1" x14ac:dyDescent="0.25">
      <c r="A33" s="88"/>
      <c r="B33" s="88"/>
      <c r="C33" s="66"/>
      <c r="D33" s="90"/>
      <c r="E33" s="89"/>
      <c r="F33" s="88"/>
      <c r="G33" s="86"/>
      <c r="H33" s="86"/>
      <c r="I33" s="86"/>
    </row>
    <row r="34" spans="1:9" hidden="1" x14ac:dyDescent="0.25">
      <c r="A34" s="88"/>
      <c r="B34" s="88"/>
      <c r="C34" s="66"/>
      <c r="D34" s="90"/>
      <c r="E34" s="89"/>
      <c r="F34" s="88"/>
      <c r="G34" s="86"/>
      <c r="H34" s="86"/>
      <c r="I34" s="86"/>
    </row>
    <row r="35" spans="1:9" hidden="1" x14ac:dyDescent="0.25">
      <c r="A35" s="67"/>
      <c r="B35" s="67"/>
      <c r="C35" s="66"/>
      <c r="D35" s="90"/>
      <c r="E35" s="89"/>
      <c r="F35" s="67"/>
      <c r="G35" s="67"/>
      <c r="H35" s="67"/>
      <c r="I35" s="67"/>
    </row>
    <row r="36" spans="1:9" hidden="1" x14ac:dyDescent="0.25">
      <c r="A36" s="67"/>
      <c r="B36" s="67"/>
      <c r="C36" s="66"/>
      <c r="D36" s="90"/>
      <c r="E36" s="89"/>
      <c r="F36" s="67"/>
      <c r="G36" s="67"/>
      <c r="H36" s="67"/>
      <c r="I36" s="67"/>
    </row>
    <row r="37" spans="1:9" hidden="1" x14ac:dyDescent="0.25">
      <c r="A37" s="67"/>
      <c r="B37" s="67"/>
      <c r="C37" s="66"/>
      <c r="D37" s="41"/>
      <c r="E37" s="89"/>
      <c r="F37" s="67"/>
      <c r="G37" s="67"/>
      <c r="H37" s="67"/>
      <c r="I37" s="67"/>
    </row>
    <row r="38" spans="1:9" hidden="1" x14ac:dyDescent="0.25">
      <c r="A38" s="67"/>
      <c r="B38" s="67"/>
      <c r="C38" s="66"/>
      <c r="D38" s="41"/>
      <c r="E38" s="89"/>
      <c r="F38" s="67"/>
      <c r="G38" s="67"/>
      <c r="H38" s="67"/>
      <c r="I38" s="67"/>
    </row>
    <row r="39" spans="1:9" hidden="1" x14ac:dyDescent="0.25">
      <c r="A39" s="67"/>
      <c r="B39" s="67"/>
      <c r="C39" s="66"/>
      <c r="D39" s="41"/>
      <c r="E39" s="89"/>
      <c r="F39" s="67"/>
      <c r="G39" s="67"/>
      <c r="H39" s="67"/>
      <c r="I39" s="67"/>
    </row>
    <row r="40" spans="1:9" hidden="1" x14ac:dyDescent="0.25">
      <c r="A40" s="67"/>
      <c r="B40" s="67"/>
      <c r="C40" s="66"/>
      <c r="D40" s="41"/>
      <c r="E40" s="89"/>
      <c r="F40" s="67"/>
      <c r="G40" s="67"/>
      <c r="H40" s="67"/>
      <c r="I40" s="67"/>
    </row>
    <row r="41" spans="1:9" hidden="1" x14ac:dyDescent="0.25">
      <c r="A41" s="67"/>
      <c r="B41" s="67"/>
      <c r="C41" s="66"/>
      <c r="D41" s="41"/>
      <c r="E41" s="89"/>
      <c r="F41" s="67"/>
      <c r="G41" s="67"/>
      <c r="H41" s="67"/>
      <c r="I41" s="67"/>
    </row>
    <row r="42" spans="1:9" hidden="1" x14ac:dyDescent="0.25">
      <c r="A42" s="67"/>
      <c r="B42" s="67"/>
      <c r="C42" s="66"/>
      <c r="D42" s="41"/>
      <c r="E42" s="89"/>
      <c r="F42" s="67"/>
      <c r="G42" s="67"/>
      <c r="H42" s="67"/>
      <c r="I42" s="67"/>
    </row>
    <row r="43" spans="1:9" hidden="1" x14ac:dyDescent="0.25">
      <c r="A43" s="67"/>
      <c r="B43" s="67"/>
      <c r="C43" s="66"/>
      <c r="D43" s="41"/>
      <c r="E43" s="89"/>
      <c r="F43" s="67"/>
      <c r="G43" s="67"/>
      <c r="H43" s="67"/>
      <c r="I43" s="67"/>
    </row>
    <row r="44" spans="1:9" hidden="1" x14ac:dyDescent="0.25">
      <c r="A44" s="67"/>
      <c r="B44" s="67"/>
      <c r="C44" s="66"/>
      <c r="D44" s="41"/>
      <c r="E44" s="89"/>
      <c r="F44" s="67"/>
      <c r="G44" s="67"/>
      <c r="H44" s="67"/>
      <c r="I44" s="67"/>
    </row>
    <row r="45" spans="1:9" hidden="1" x14ac:dyDescent="0.25">
      <c r="A45" s="67"/>
      <c r="B45" s="67"/>
      <c r="C45" s="66"/>
      <c r="D45" s="41"/>
      <c r="E45" s="89"/>
      <c r="F45" s="67"/>
      <c r="G45" s="67"/>
      <c r="H45" s="67"/>
      <c r="I45" s="67"/>
    </row>
    <row r="46" spans="1:9" hidden="1" x14ac:dyDescent="0.25">
      <c r="A46" s="67"/>
      <c r="B46" s="67"/>
      <c r="C46" s="66"/>
      <c r="D46" s="41"/>
      <c r="E46" s="89"/>
      <c r="F46" s="67"/>
      <c r="G46" s="67"/>
      <c r="H46" s="67"/>
      <c r="I46" s="67"/>
    </row>
    <row r="47" spans="1:9" hidden="1" x14ac:dyDescent="0.25">
      <c r="A47" s="67"/>
      <c r="B47" s="67"/>
      <c r="C47" s="66"/>
      <c r="D47" s="90"/>
      <c r="E47" s="89"/>
      <c r="F47" s="67"/>
      <c r="G47" s="67"/>
      <c r="H47" s="67"/>
      <c r="I47" s="67"/>
    </row>
    <row r="48" spans="1:9" hidden="1" x14ac:dyDescent="0.25">
      <c r="A48" s="67"/>
      <c r="B48" s="67"/>
      <c r="C48" s="66"/>
      <c r="D48" s="90"/>
      <c r="E48" s="67" t="s">
        <v>234</v>
      </c>
      <c r="F48" s="67"/>
      <c r="G48" s="67"/>
      <c r="H48" s="67"/>
      <c r="I48" s="67"/>
    </row>
    <row r="49" spans="1:9" x14ac:dyDescent="0.25">
      <c r="A49" s="67"/>
      <c r="B49" s="67"/>
      <c r="C49" s="67"/>
      <c r="D49" s="87">
        <f>SUM(D21:D48)</f>
        <v>0</v>
      </c>
      <c r="E49" s="67"/>
      <c r="F49" s="67"/>
      <c r="G49" s="67"/>
      <c r="H49" s="67"/>
      <c r="I49" s="67"/>
    </row>
    <row r="50" spans="1:9" x14ac:dyDescent="0.25">
      <c r="A50" s="67"/>
      <c r="B50" s="67"/>
      <c r="C50" s="67"/>
      <c r="D50" s="76"/>
      <c r="E50" s="67"/>
      <c r="F50" s="67"/>
      <c r="G50" s="67"/>
      <c r="H50" s="67"/>
      <c r="I50" s="67"/>
    </row>
    <row r="51" spans="1:9" x14ac:dyDescent="0.25">
      <c r="A51" s="67" t="s">
        <v>235</v>
      </c>
      <c r="B51" s="67"/>
      <c r="C51" s="67"/>
      <c r="D51" s="67"/>
      <c r="E51" s="67"/>
      <c r="F51" s="67"/>
      <c r="G51" s="67"/>
      <c r="H51" s="67"/>
      <c r="I51" s="67"/>
    </row>
    <row r="52" spans="1:9" x14ac:dyDescent="0.25">
      <c r="A52" s="67"/>
      <c r="B52" s="67"/>
      <c r="C52" s="67"/>
      <c r="D52" s="67"/>
      <c r="E52" s="67"/>
      <c r="F52" s="67"/>
      <c r="G52" s="67"/>
      <c r="H52" s="67"/>
      <c r="I52" s="67"/>
    </row>
  </sheetData>
  <pageMargins left="0.7" right="0.7" top="0.75" bottom="0.75" header="0.3" footer="0.3"/>
  <pageSetup scale="8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Budget by GL account </vt:lpstr>
      <vt:lpstr>month 2023</vt:lpstr>
      <vt:lpstr>QB INC STM</vt:lpstr>
      <vt:lpstr>BAL SHEET</vt:lpstr>
      <vt:lpstr>QB BAL SHEET</vt:lpstr>
      <vt:lpstr>INVESTMENTS</vt:lpstr>
      <vt:lpstr>BANK RECONCILIATION</vt:lpstr>
      <vt:lpstr>'BAL SHEET'!Print_Area</vt:lpstr>
      <vt:lpstr>INVESTMENTS!Print_Area</vt:lpstr>
      <vt:lpstr>'month 2023'!Print_Area</vt:lpstr>
    </vt:vector>
  </TitlesOfParts>
  <Company>Toronto Entertainment District 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Sue Kilbride</dc:creator>
  <cp:lastModifiedBy>Dustin Jainaraine</cp:lastModifiedBy>
  <cp:lastPrinted>2023-03-16T09:40:38Z</cp:lastPrinted>
  <dcterms:created xsi:type="dcterms:W3CDTF">2018-02-01T20:53:53Z</dcterms:created>
  <dcterms:modified xsi:type="dcterms:W3CDTF">2023-04-01T21:16:26Z</dcterms:modified>
</cp:coreProperties>
</file>